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shima\KİŞİ BORÇLARI\Ş A B L O N L A R - 2019 +\1 - 5510 - Kişi Borcu Hes\Tıp- Hastane-Diş\"/>
    </mc:Choice>
  </mc:AlternateContent>
  <bookViews>
    <workbookView xWindow="0" yWindow="0" windowWidth="28800" windowHeight="10890" activeTab="1"/>
  </bookViews>
  <sheets>
    <sheet name="BORÇ FİŞİ OLURU" sheetId="2" r:id="rId1"/>
    <sheet name="5510- Grv. Uzk. Kıst" sheetId="1" r:id="rId2"/>
  </sheets>
  <definedNames>
    <definedName name="_xlnm.Print_Area" localSheetId="1">'5510- Grv. Uzk. Kıst'!$A$1:$G$66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41" i="2"/>
  <c r="E37" i="1" l="1"/>
  <c r="E36" i="1"/>
  <c r="E50" i="1"/>
  <c r="D30" i="2" l="1"/>
  <c r="C30" i="2"/>
  <c r="B30" i="2"/>
  <c r="A30" i="2"/>
  <c r="F10" i="2"/>
  <c r="E10" i="2"/>
  <c r="D10" i="2"/>
  <c r="A24" i="2" l="1"/>
  <c r="A25" i="2"/>
  <c r="E18" i="2"/>
  <c r="E17" i="2"/>
  <c r="F5" i="2"/>
  <c r="A21" i="2" s="1"/>
  <c r="F12" i="1" l="1"/>
  <c r="D50" i="1"/>
  <c r="F11" i="1"/>
  <c r="G50" i="1" l="1"/>
  <c r="B45" i="1"/>
  <c r="B41" i="1"/>
  <c r="B42" i="1" s="1"/>
  <c r="B51" i="1"/>
  <c r="B50" i="1"/>
  <c r="B43" i="1" l="1"/>
  <c r="F58" i="1" l="1"/>
  <c r="C58" i="1"/>
  <c r="F57" i="1"/>
  <c r="C57" i="1"/>
  <c r="G56" i="1"/>
  <c r="F56" i="1"/>
  <c r="E56" i="1"/>
  <c r="D56" i="1"/>
  <c r="C56" i="1"/>
  <c r="F55" i="1"/>
  <c r="E55" i="1"/>
  <c r="G55" i="1" s="1"/>
  <c r="D55" i="1"/>
  <c r="C55" i="1"/>
  <c r="F54" i="1"/>
  <c r="E54" i="1"/>
  <c r="G54" i="1" s="1"/>
  <c r="D54" i="1"/>
  <c r="C54" i="1"/>
  <c r="F53" i="1"/>
  <c r="D53" i="1"/>
  <c r="C53" i="1"/>
  <c r="F52" i="1"/>
  <c r="D52" i="1"/>
  <c r="C52" i="1"/>
  <c r="F51" i="1"/>
  <c r="C51" i="1"/>
  <c r="A51" i="1"/>
  <c r="F50" i="1"/>
  <c r="C50" i="1"/>
  <c r="A50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38" i="1"/>
  <c r="C38" i="1"/>
  <c r="F37" i="1"/>
  <c r="D37" i="1"/>
  <c r="G37" i="1" s="1"/>
  <c r="C37" i="1"/>
  <c r="F36" i="1"/>
  <c r="D36" i="1"/>
  <c r="G36" i="1" s="1"/>
  <c r="C36" i="1"/>
  <c r="F35" i="1"/>
  <c r="C35" i="1"/>
  <c r="B35" i="1"/>
  <c r="F34" i="1"/>
  <c r="E34" i="1"/>
  <c r="G34" i="1" s="1"/>
  <c r="D34" i="1"/>
  <c r="C34" i="1"/>
  <c r="F33" i="1"/>
  <c r="D33" i="1"/>
  <c r="E33" i="1" s="1"/>
  <c r="G33" i="1" s="1"/>
  <c r="C33" i="1"/>
  <c r="F32" i="1"/>
  <c r="D32" i="1"/>
  <c r="E32" i="1" s="1"/>
  <c r="G32" i="1" s="1"/>
  <c r="C32" i="1"/>
  <c r="F31" i="1"/>
  <c r="D31" i="1"/>
  <c r="E31" i="1" s="1"/>
  <c r="G31" i="1" s="1"/>
  <c r="C31" i="1"/>
  <c r="F30" i="1"/>
  <c r="D30" i="1"/>
  <c r="E30" i="1" s="1"/>
  <c r="G30" i="1" s="1"/>
  <c r="C30" i="1"/>
  <c r="F29" i="1"/>
  <c r="D29" i="1"/>
  <c r="E29" i="1" s="1"/>
  <c r="G29" i="1" s="1"/>
  <c r="C29" i="1"/>
  <c r="F28" i="1"/>
  <c r="D28" i="1"/>
  <c r="E28" i="1" s="1"/>
  <c r="G28" i="1" s="1"/>
  <c r="C28" i="1"/>
  <c r="F27" i="1"/>
  <c r="D27" i="1"/>
  <c r="E27" i="1" s="1"/>
  <c r="G27" i="1" s="1"/>
  <c r="C27" i="1"/>
  <c r="F26" i="1"/>
  <c r="D26" i="1"/>
  <c r="E26" i="1" s="1"/>
  <c r="G26" i="1" s="1"/>
  <c r="C26" i="1"/>
  <c r="F25" i="1"/>
  <c r="D25" i="1"/>
  <c r="E25" i="1" s="1"/>
  <c r="G25" i="1" s="1"/>
  <c r="C25" i="1"/>
  <c r="F24" i="1"/>
  <c r="D24" i="1"/>
  <c r="E24" i="1" s="1"/>
  <c r="G24" i="1" s="1"/>
  <c r="C24" i="1"/>
  <c r="F23" i="1"/>
  <c r="E23" i="1"/>
  <c r="G23" i="1" s="1"/>
  <c r="D23" i="1"/>
  <c r="C23" i="1"/>
  <c r="G22" i="1"/>
  <c r="F22" i="1"/>
  <c r="E22" i="1"/>
  <c r="D22" i="1"/>
  <c r="C22" i="1"/>
  <c r="F21" i="1"/>
  <c r="D21" i="1"/>
  <c r="E21" i="1" s="1"/>
  <c r="G21" i="1" s="1"/>
  <c r="C21" i="1"/>
  <c r="F20" i="1"/>
  <c r="D20" i="1"/>
  <c r="E20" i="1" s="1"/>
  <c r="G20" i="1" s="1"/>
  <c r="C20" i="1"/>
  <c r="F19" i="1"/>
  <c r="D19" i="1"/>
  <c r="E19" i="1" s="1"/>
  <c r="G19" i="1" s="1"/>
  <c r="C19" i="1"/>
  <c r="F18" i="1"/>
  <c r="D18" i="1"/>
  <c r="C18" i="1"/>
  <c r="F17" i="1"/>
  <c r="D17" i="1"/>
  <c r="E17" i="1" s="1"/>
  <c r="G17" i="1" s="1"/>
  <c r="C17" i="1"/>
  <c r="F16" i="1"/>
  <c r="D16" i="1"/>
  <c r="C16" i="1"/>
  <c r="F15" i="1"/>
  <c r="D15" i="1"/>
  <c r="E15" i="1" s="1"/>
  <c r="C15" i="1"/>
  <c r="E52" i="1" l="1"/>
  <c r="G52" i="1" s="1"/>
  <c r="E53" i="1"/>
  <c r="G53" i="1" s="1"/>
  <c r="G15" i="1"/>
  <c r="D43" i="1"/>
  <c r="D44" i="1" s="1"/>
  <c r="D41" i="1" s="1"/>
  <c r="D42" i="1" s="1"/>
  <c r="D35" i="1"/>
  <c r="D45" i="1" s="1"/>
  <c r="D46" i="1" s="1"/>
  <c r="B46" i="1"/>
  <c r="E18" i="1"/>
  <c r="G18" i="1" s="1"/>
  <c r="E16" i="1"/>
  <c r="G16" i="1" s="1"/>
  <c r="B38" i="1"/>
  <c r="B57" i="1"/>
  <c r="D51" i="1"/>
  <c r="D38" i="1" l="1"/>
  <c r="D57" i="1"/>
  <c r="E51" i="1"/>
  <c r="G51" i="1"/>
  <c r="G57" i="1" s="1"/>
  <c r="D47" i="1"/>
  <c r="D58" i="1" s="1"/>
  <c r="D59" i="1" s="1"/>
  <c r="G35" i="1"/>
  <c r="G38" i="1" s="1"/>
  <c r="E43" i="1"/>
  <c r="B47" i="1"/>
  <c r="B58" i="1" s="1"/>
  <c r="B59" i="1" s="1"/>
  <c r="E35" i="1"/>
  <c r="E45" i="1" s="1"/>
  <c r="E57" i="1" l="1"/>
  <c r="E38" i="1"/>
  <c r="G43" i="1"/>
  <c r="E44" i="1"/>
  <c r="G44" i="1" l="1"/>
  <c r="E41" i="1"/>
  <c r="E46" i="1"/>
  <c r="G46" i="1" s="1"/>
  <c r="G45" i="1"/>
  <c r="G41" i="1" l="1"/>
  <c r="E42" i="1"/>
  <c r="E47" i="1" l="1"/>
  <c r="E58" i="1" s="1"/>
  <c r="E59" i="1" s="1"/>
  <c r="G42" i="1"/>
  <c r="G47" i="1" s="1"/>
  <c r="G58" i="1" s="1"/>
  <c r="G59" i="1" s="1"/>
  <c r="E30" i="2" s="1"/>
</calcChain>
</file>

<file path=xl/sharedStrings.xml><?xml version="1.0" encoding="utf-8"?>
<sst xmlns="http://schemas.openxmlformats.org/spreadsheetml/2006/main" count="118" uniqueCount="109">
  <si>
    <t>YERSİZ VE FAZLA ÖDENEN AYLIKLARDAN DOĞAN</t>
  </si>
  <si>
    <t>KİŞİLERDEN ALACAKLARI HESAPLAMA CETVELİ</t>
  </si>
  <si>
    <t>Adı</t>
  </si>
  <si>
    <t>Borç Nedeni</t>
  </si>
  <si>
    <t>Görevden Uzaklaştırma</t>
  </si>
  <si>
    <t>Soyadı</t>
  </si>
  <si>
    <t>Konu</t>
  </si>
  <si>
    <t>5510- Kıst Maaş</t>
  </si>
  <si>
    <t>TC Kimlik No</t>
  </si>
  <si>
    <t>Borcun Ait Olduğu Dönem</t>
  </si>
  <si>
    <t>15 Haz. - 14 Tem.</t>
  </si>
  <si>
    <t>Unvanı</t>
  </si>
  <si>
    <t>Maaş Ödendiği Ay</t>
  </si>
  <si>
    <t>Haziran</t>
  </si>
  <si>
    <t>Doğum Tarihi</t>
  </si>
  <si>
    <t>Damga Vergisi İstisna Tutarı</t>
  </si>
  <si>
    <r>
      <rPr>
        <sz val="14"/>
        <color indexed="10"/>
        <rFont val="Times New Roman Tur"/>
        <charset val="162"/>
      </rPr>
      <t>*</t>
    </r>
    <r>
      <rPr>
        <sz val="14"/>
        <rFont val="Times New Roman Tur"/>
        <family val="1"/>
        <charset val="162"/>
      </rPr>
      <t xml:space="preserve"> Gelir Vergisi İstisna Tutarı Yıl İçinde Değişkenlik Gösterdiğinden Güncellenmelidir</t>
    </r>
  </si>
  <si>
    <t>Hizmet Süresi (Yıl)</t>
  </si>
  <si>
    <r>
      <t>Gelir Vergisi İstisna Tutarı</t>
    </r>
    <r>
      <rPr>
        <b/>
        <sz val="9"/>
        <color indexed="10"/>
        <rFont val="Times New Roman"/>
        <family val="1"/>
        <charset val="162"/>
      </rPr>
      <t>*</t>
    </r>
  </si>
  <si>
    <t>Sigortalı İşten Ayrılış Tarihi</t>
  </si>
  <si>
    <t>Maaş Ödendiği Ay Gün Sayısı</t>
  </si>
  <si>
    <r>
      <rPr>
        <sz val="12"/>
        <color indexed="10"/>
        <rFont val="Times New Roman Tur"/>
        <charset val="162"/>
      </rPr>
      <t>**</t>
    </r>
    <r>
      <rPr>
        <sz val="12"/>
        <rFont val="Times New Roman Tur"/>
        <charset val="162"/>
      </rPr>
      <t xml:space="preserve">Aylık Gelir Ver. Matrahını etkileyen Gelir ve Kesinti kalemleri eklenmesi durumunda, Aylık Gelir Ver. Matrahı formülü güncellenmelidir. </t>
    </r>
  </si>
  <si>
    <t>Borç Açılan Birim</t>
  </si>
  <si>
    <t>Hakkettiği Gün Sayısı</t>
  </si>
  <si>
    <t>Borç Açılan Gün Sayısı</t>
  </si>
  <si>
    <t xml:space="preserve">Peşin Ödenen Aylık ve Ödemeler </t>
  </si>
  <si>
    <t>Hakettiği Aylık ve Ödemeler</t>
  </si>
  <si>
    <t>Fark</t>
  </si>
  <si>
    <t>Çalışılan Günler İçin</t>
  </si>
  <si>
    <t>Çalışılan Günler + 2/3 Aylık ve 1/2 Kesenek/Prim İçin</t>
  </si>
  <si>
    <t>Aylık Tutar</t>
  </si>
  <si>
    <t>Taban Aylık</t>
  </si>
  <si>
    <t>Kıdem Aylığı</t>
  </si>
  <si>
    <t>Ek Gösterge</t>
  </si>
  <si>
    <t>Yan Ödeme</t>
  </si>
  <si>
    <t>gelir vergisi dilimleri</t>
  </si>
  <si>
    <t>İdari Görev Ödeneği</t>
  </si>
  <si>
    <t>Sabit Ek Ödeme</t>
  </si>
  <si>
    <t>Aile Yardımı</t>
  </si>
  <si>
    <t>Çocuk Yardımı</t>
  </si>
  <si>
    <t>Ek Ödeme (375 KHK)</t>
  </si>
  <si>
    <t>fazlası</t>
  </si>
  <si>
    <t>Özel Hizmet Tazminatı</t>
  </si>
  <si>
    <t>Ek Tazminat</t>
  </si>
  <si>
    <t>Üniversite Ödeneği</t>
  </si>
  <si>
    <t>Y. Öğr. Tazminatı</t>
  </si>
  <si>
    <t>Eğitim Ödeneği</t>
  </si>
  <si>
    <t>Yabancı Dil Tazminatı</t>
  </si>
  <si>
    <t>Görev Tazminatı</t>
  </si>
  <si>
    <t>Makam Tazminatı (Prof.)</t>
  </si>
  <si>
    <t>Akademik Teşvik Ödeneği</t>
  </si>
  <si>
    <t>Sendika Ödeneği</t>
  </si>
  <si>
    <t>Toplam</t>
  </si>
  <si>
    <t>MYO Devlet Kes %11</t>
  </si>
  <si>
    <t>GSSP Devlet Kes % 7.5</t>
  </si>
  <si>
    <t>Genel Toplam</t>
  </si>
  <si>
    <t>Vergi Kesintileri</t>
  </si>
  <si>
    <t xml:space="preserve">Hakettiğinden Kesilmesi Gereken Vergiler </t>
  </si>
  <si>
    <t>Gelir Vergisi (Hesaplanan)</t>
  </si>
  <si>
    <t>Gelir Vergisi (İst. Düşülen)</t>
  </si>
  <si>
    <r>
      <t>Aylık Gelir Ver. Matrahı</t>
    </r>
    <r>
      <rPr>
        <sz val="10"/>
        <color indexed="10"/>
        <rFont val="Times New Roman"/>
        <family val="1"/>
        <charset val="162"/>
      </rPr>
      <t>**</t>
    </r>
  </si>
  <si>
    <t>Küm. Gelir Ver. Matrahı</t>
  </si>
  <si>
    <t xml:space="preserve">Damga Vergisi (Hesaplanan) </t>
  </si>
  <si>
    <t>Damga Vergisi (İst. Düşülen)</t>
  </si>
  <si>
    <t>Vergiler Toplamı</t>
  </si>
  <si>
    <t>Özel Kesintiler</t>
  </si>
  <si>
    <t>Hakettiğinden Kesilmesi Gereken Özel Kesintiler</t>
  </si>
  <si>
    <t>MYO Şahıs Kes % 9</t>
  </si>
  <si>
    <t>GSSP Şahıs Kes % 5</t>
  </si>
  <si>
    <t>Sendika Kes</t>
  </si>
  <si>
    <t>Bireysel Emeklilik</t>
  </si>
  <si>
    <t>İcra</t>
  </si>
  <si>
    <t>Genel Kesinti Toplamı</t>
  </si>
  <si>
    <t>Net Ele Geçen Maaş</t>
  </si>
  <si>
    <t>Alması Gereken Maaş</t>
  </si>
  <si>
    <t>Kişiden Tahsil Edilecek Tutar</t>
  </si>
  <si>
    <t>Düzenleyen</t>
  </si>
  <si>
    <t>Harcama Yetkilisi</t>
  </si>
  <si>
    <r>
      <t>1/2 Kesenek/Prim Gün Sa.</t>
    </r>
    <r>
      <rPr>
        <b/>
        <sz val="9"/>
        <color rgb="FFFF0000"/>
        <rFont val="Times New Roman"/>
        <family val="1"/>
        <charset val="162"/>
      </rPr>
      <t>***</t>
    </r>
  </si>
  <si>
    <r>
      <rPr>
        <sz val="12"/>
        <color rgb="FFFF0000"/>
        <rFont val="Times New Roman Tur"/>
        <charset val="162"/>
      </rPr>
      <t xml:space="preserve">*** </t>
    </r>
    <r>
      <rPr>
        <sz val="12"/>
        <rFont val="Times New Roman Tur"/>
        <charset val="162"/>
      </rPr>
      <t>Çalışılmayan günlerin sayısı 2'ye tam bölünemediğinde buçuklar hakediş olarak alınır</t>
    </r>
  </si>
  <si>
    <t>Yani bu hücrede buçuklu gün sayıları yukarı tamamlanır.</t>
  </si>
  <si>
    <t>T.C</t>
  </si>
  <si>
    <t>EGE ÜNİVERSİTESİ</t>
  </si>
  <si>
    <t>BORNOVA - İZMİR</t>
  </si>
  <si>
    <t>Kayıt No</t>
  </si>
  <si>
    <t>:</t>
  </si>
  <si>
    <t>Dosya No</t>
  </si>
  <si>
    <r>
      <t>E. Ü.  ……….</t>
    </r>
    <r>
      <rPr>
        <b/>
        <i/>
        <sz val="11"/>
        <color indexed="10"/>
        <rFont val="Times New Roman"/>
        <family val="1"/>
        <charset val="162"/>
      </rPr>
      <t>Mutlaka doldurunuz</t>
    </r>
  </si>
  <si>
    <t>Aşağıda  sebep  ve miktarı  gösterilen  paranın</t>
  </si>
  <si>
    <t>adına borç kaydedilerek tahsili cihetine gidilmesini tensiplerinize arz ederim.</t>
  </si>
  <si>
    <t>İmza</t>
  </si>
  <si>
    <t>Gerçekleştirme Görevlisi</t>
  </si>
  <si>
    <t>OLUR</t>
  </si>
  <si>
    <t>BORÇLUNUN</t>
  </si>
  <si>
    <t>ADI SOYADI</t>
  </si>
  <si>
    <t>T. C. KİMLİK NUMARASI</t>
  </si>
  <si>
    <t>ÜNVANI</t>
  </si>
  <si>
    <t>BORÇ TUTARI (TL)</t>
  </si>
  <si>
    <t>ADRES                     (İş-Ev):</t>
  </si>
  <si>
    <t>Mutlaka doldurunuz</t>
  </si>
  <si>
    <t xml:space="preserve">Cep Tel. :  </t>
  </si>
  <si>
    <t>E.Ü. STRATEJİ  GELİŞTİRME DAİRE BAŞKANLIĞINA</t>
  </si>
  <si>
    <t>İadesi gereken miktarın kişi borcuna alınarak tahsili için gereğini arz / rica ederim.</t>
  </si>
  <si>
    <t>Adı Soyadı</t>
  </si>
  <si>
    <t>Borç Miktarı Hesabı</t>
  </si>
  <si>
    <t>Bordro</t>
  </si>
  <si>
    <t>Sehven Yapılan Bordro</t>
  </si>
  <si>
    <t>Olması Gereken Bordro</t>
  </si>
  <si>
    <t>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</si>
</sst>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#,##0.00;[Red]#,##0.00"/>
    <numFmt numFmtId="166" formatCode="&quot;₺&quot;#,##0.00"/>
  </numFmts>
  <fonts count="37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Times New Roman Tur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9"/>
      <name val="Times New Roman Tur"/>
      <charset val="162"/>
    </font>
    <font>
      <b/>
      <sz val="1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14"/>
      <name val="Times New Roman Tur"/>
      <charset val="162"/>
    </font>
    <font>
      <sz val="14"/>
      <color indexed="10"/>
      <name val="Times New Roman Tur"/>
      <charset val="162"/>
    </font>
    <font>
      <sz val="14"/>
      <name val="Times New Roman Tur"/>
      <family val="1"/>
      <charset val="162"/>
    </font>
    <font>
      <b/>
      <sz val="9"/>
      <name val="Times New Roman Tur"/>
      <family val="1"/>
      <charset val="162"/>
    </font>
    <font>
      <b/>
      <sz val="9"/>
      <color indexed="10"/>
      <name val="Times New Roman"/>
      <family val="1"/>
      <charset val="162"/>
    </font>
    <font>
      <b/>
      <sz val="10"/>
      <name val="Times New Roman Tur"/>
      <family val="1"/>
      <charset val="162"/>
    </font>
    <font>
      <sz val="12"/>
      <name val="Times New Roman Tur"/>
      <charset val="162"/>
    </font>
    <font>
      <sz val="12"/>
      <color indexed="10"/>
      <name val="Times New Roman Tur"/>
      <charset val="162"/>
    </font>
    <font>
      <b/>
      <sz val="8"/>
      <name val="Times New Roman Tur"/>
      <family val="1"/>
      <charset val="162"/>
    </font>
    <font>
      <sz val="11"/>
      <color theme="1"/>
      <name val="Consolas"/>
      <family val="3"/>
      <charset val="162"/>
    </font>
    <font>
      <b/>
      <sz val="10"/>
      <name val="Times New Roman Tur"/>
      <charset val="162"/>
    </font>
    <font>
      <sz val="10"/>
      <name val="Times New Roman Tur"/>
      <charset val="162"/>
    </font>
    <font>
      <sz val="10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b/>
      <u/>
      <sz val="10"/>
      <name val="Times New Roman Tur"/>
      <charset val="162"/>
    </font>
    <font>
      <b/>
      <u/>
      <sz val="10"/>
      <name val="Times New Roman Tur"/>
      <family val="1"/>
      <charset val="162"/>
    </font>
    <font>
      <sz val="12"/>
      <color rgb="FFFF0000"/>
      <name val="Times New Roman Tur"/>
      <charset val="162"/>
    </font>
    <font>
      <sz val="12"/>
      <name val="Times New Roman Tur"/>
      <family val="1"/>
      <charset val="162"/>
    </font>
    <font>
      <sz val="10"/>
      <name val="Arial"/>
      <family val="2"/>
      <charset val="162"/>
    </font>
    <font>
      <b/>
      <sz val="11"/>
      <name val="Times New Roman Tur"/>
      <family val="1"/>
      <charset val="162"/>
    </font>
    <font>
      <sz val="11"/>
      <name val="Times New Roman Tur"/>
      <family val="1"/>
      <charset val="162"/>
    </font>
    <font>
      <b/>
      <sz val="11"/>
      <name val="Times New Roman"/>
      <family val="1"/>
      <charset val="162"/>
    </font>
    <font>
      <b/>
      <i/>
      <sz val="11"/>
      <color indexed="10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 Tur"/>
      <family val="1"/>
      <charset val="162"/>
    </font>
    <font>
      <i/>
      <sz val="11"/>
      <color rgb="FFFF0000"/>
      <name val="Times New Roman Tur"/>
      <charset val="162"/>
    </font>
    <font>
      <b/>
      <sz val="11"/>
      <name val="Times New Roman Tur"/>
      <charset val="162"/>
    </font>
    <font>
      <sz val="11"/>
      <color rgb="FFFF0000"/>
      <name val="Times New Roman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302">
    <xf numFmtId="0" fontId="0" fillId="0" borderId="0" xfId="0"/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0" borderId="16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3" fillId="4" borderId="0" xfId="0" applyNumberFormat="1" applyFont="1" applyFill="1" applyProtection="1">
      <protection locked="0"/>
    </xf>
    <xf numFmtId="164" fontId="17" fillId="4" borderId="28" xfId="0" applyNumberFormat="1" applyFont="1" applyFill="1" applyBorder="1" applyAlignment="1" applyProtection="1">
      <alignment horizontal="center" vertical="center" wrapText="1"/>
      <protection locked="0"/>
    </xf>
    <xf numFmtId="164" fontId="17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165" fontId="3" fillId="0" borderId="29" xfId="0" applyNumberFormat="1" applyFont="1" applyBorder="1"/>
    <xf numFmtId="164" fontId="3" fillId="0" borderId="1" xfId="0" applyNumberFormat="1" applyFont="1" applyBorder="1" applyProtection="1">
      <protection locked="0"/>
    </xf>
    <xf numFmtId="165" fontId="3" fillId="4" borderId="30" xfId="0" applyNumberFormat="1" applyFont="1" applyFill="1" applyBorder="1" applyProtection="1">
      <protection locked="0"/>
    </xf>
    <xf numFmtId="165" fontId="3" fillId="0" borderId="30" xfId="0" applyNumberFormat="1" applyFont="1" applyFill="1" applyBorder="1" applyProtection="1">
      <protection locked="0"/>
    </xf>
    <xf numFmtId="165" fontId="3" fillId="0" borderId="29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165" fontId="3" fillId="0" borderId="21" xfId="0" applyNumberFormat="1" applyFont="1" applyBorder="1"/>
    <xf numFmtId="164" fontId="3" fillId="0" borderId="3" xfId="0" applyNumberFormat="1" applyFont="1" applyBorder="1" applyProtection="1">
      <protection locked="0"/>
    </xf>
    <xf numFmtId="165" fontId="3" fillId="4" borderId="31" xfId="0" applyNumberFormat="1" applyFont="1" applyFill="1" applyBorder="1" applyProtection="1">
      <protection locked="0"/>
    </xf>
    <xf numFmtId="165" fontId="3" fillId="0" borderId="31" xfId="0" applyNumberFormat="1" applyFont="1" applyFill="1" applyBorder="1" applyProtection="1">
      <protection locked="0"/>
    </xf>
    <xf numFmtId="165" fontId="3" fillId="0" borderId="21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3" fillId="0" borderId="0" xfId="0" applyNumberFormat="1" applyFont="1" applyBorder="1" applyProtection="1">
      <protection locked="0"/>
    </xf>
    <xf numFmtId="166" fontId="18" fillId="4" borderId="32" xfId="0" applyNumberFormat="1" applyFont="1" applyFill="1" applyBorder="1" applyAlignment="1">
      <alignment horizontal="left"/>
    </xf>
    <xf numFmtId="0" fontId="19" fillId="0" borderId="3" xfId="0" applyFont="1" applyBorder="1" applyProtection="1">
      <protection locked="0"/>
    </xf>
    <xf numFmtId="165" fontId="19" fillId="0" borderId="21" xfId="0" applyNumberFormat="1" applyFont="1" applyBorder="1"/>
    <xf numFmtId="164" fontId="19" fillId="0" borderId="3" xfId="0" applyNumberFormat="1" applyFont="1" applyBorder="1" applyProtection="1">
      <protection locked="0"/>
    </xf>
    <xf numFmtId="165" fontId="19" fillId="4" borderId="31" xfId="0" applyNumberFormat="1" applyFont="1" applyFill="1" applyBorder="1" applyProtection="1">
      <protection locked="0"/>
    </xf>
    <xf numFmtId="165" fontId="19" fillId="0" borderId="31" xfId="0" applyNumberFormat="1" applyFont="1" applyFill="1" applyBorder="1" applyProtection="1">
      <protection locked="0"/>
    </xf>
    <xf numFmtId="165" fontId="19" fillId="0" borderId="21" xfId="0" applyNumberFormat="1" applyFont="1" applyBorder="1" applyProtection="1">
      <protection locked="0"/>
    </xf>
    <xf numFmtId="4" fontId="18" fillId="0" borderId="32" xfId="0" applyNumberFormat="1" applyFont="1" applyBorder="1"/>
    <xf numFmtId="0" fontId="20" fillId="0" borderId="3" xfId="0" applyFont="1" applyBorder="1" applyProtection="1">
      <protection locked="0"/>
    </xf>
    <xf numFmtId="165" fontId="20" fillId="0" borderId="21" xfId="0" applyNumberFormat="1" applyFont="1" applyBorder="1"/>
    <xf numFmtId="164" fontId="20" fillId="0" borderId="3" xfId="0" applyNumberFormat="1" applyFont="1" applyBorder="1" applyProtection="1">
      <protection locked="0"/>
    </xf>
    <xf numFmtId="165" fontId="20" fillId="4" borderId="31" xfId="0" applyNumberFormat="1" applyFont="1" applyFill="1" applyBorder="1" applyProtection="1">
      <protection locked="0"/>
    </xf>
    <xf numFmtId="165" fontId="20" fillId="0" borderId="31" xfId="0" applyNumberFormat="1" applyFont="1" applyFill="1" applyBorder="1" applyProtection="1">
      <protection locked="0"/>
    </xf>
    <xf numFmtId="165" fontId="20" fillId="0" borderId="21" xfId="0" applyNumberFormat="1" applyFont="1" applyBorder="1" applyProtection="1">
      <protection locked="0"/>
    </xf>
    <xf numFmtId="0" fontId="18" fillId="4" borderId="33" xfId="0" applyFont="1" applyFill="1" applyBorder="1"/>
    <xf numFmtId="4" fontId="18" fillId="0" borderId="33" xfId="0" applyNumberFormat="1" applyFont="1" applyBorder="1"/>
    <xf numFmtId="164" fontId="19" fillId="0" borderId="0" xfId="0" applyNumberFormat="1" applyFont="1" applyBorder="1" applyProtection="1">
      <protection locked="0"/>
    </xf>
    <xf numFmtId="165" fontId="3" fillId="0" borderId="0" xfId="0" applyNumberFormat="1" applyFont="1" applyProtection="1">
      <protection locked="0"/>
    </xf>
    <xf numFmtId="0" fontId="14" fillId="0" borderId="22" xfId="0" applyFont="1" applyBorder="1" applyProtection="1">
      <protection locked="0"/>
    </xf>
    <xf numFmtId="165" fontId="14" fillId="0" borderId="24" xfId="0" applyNumberFormat="1" applyFont="1" applyBorder="1" applyProtection="1">
      <protection locked="0"/>
    </xf>
    <xf numFmtId="164" fontId="19" fillId="0" borderId="22" xfId="0" applyNumberFormat="1" applyFont="1" applyBorder="1" applyProtection="1">
      <protection locked="0"/>
    </xf>
    <xf numFmtId="165" fontId="14" fillId="4" borderId="28" xfId="0" applyNumberFormat="1" applyFont="1" applyFill="1" applyBorder="1" applyProtection="1">
      <protection locked="0"/>
    </xf>
    <xf numFmtId="165" fontId="14" fillId="0" borderId="28" xfId="0" applyNumberFormat="1" applyFont="1" applyFill="1" applyBorder="1" applyProtection="1">
      <protection locked="0"/>
    </xf>
    <xf numFmtId="164" fontId="14" fillId="0" borderId="22" xfId="0" applyNumberFormat="1" applyFont="1" applyBorder="1" applyProtection="1">
      <protection locked="0"/>
    </xf>
    <xf numFmtId="0" fontId="20" fillId="0" borderId="1" xfId="0" applyFont="1" applyBorder="1" applyProtection="1">
      <protection locked="0"/>
    </xf>
    <xf numFmtId="164" fontId="20" fillId="0" borderId="2" xfId="0" applyNumberFormat="1" applyFont="1" applyBorder="1" applyProtection="1">
      <protection locked="0"/>
    </xf>
    <xf numFmtId="165" fontId="20" fillId="4" borderId="1" xfId="0" applyNumberFormat="1" applyFont="1" applyFill="1" applyBorder="1" applyProtection="1">
      <protection locked="0"/>
    </xf>
    <xf numFmtId="165" fontId="20" fillId="0" borderId="29" xfId="0" applyNumberFormat="1" applyFont="1" applyBorder="1" applyProtection="1">
      <protection locked="0"/>
    </xf>
    <xf numFmtId="164" fontId="20" fillId="0" borderId="0" xfId="0" applyNumberFormat="1" applyFont="1" applyBorder="1" applyProtection="1">
      <protection locked="0"/>
    </xf>
    <xf numFmtId="165" fontId="20" fillId="4" borderId="3" xfId="0" applyNumberFormat="1" applyFont="1" applyFill="1" applyBorder="1" applyProtection="1">
      <protection locked="0"/>
    </xf>
    <xf numFmtId="0" fontId="14" fillId="0" borderId="34" xfId="0" applyFont="1" applyBorder="1" applyProtection="1">
      <protection locked="0"/>
    </xf>
    <xf numFmtId="165" fontId="14" fillId="0" borderId="27" xfId="0" applyNumberFormat="1" applyFont="1" applyBorder="1" applyProtection="1">
      <protection locked="0"/>
    </xf>
    <xf numFmtId="164" fontId="14" fillId="0" borderId="35" xfId="0" applyNumberFormat="1" applyFont="1" applyBorder="1" applyProtection="1">
      <protection locked="0"/>
    </xf>
    <xf numFmtId="165" fontId="14" fillId="4" borderId="34" xfId="0" applyNumberFormat="1" applyFont="1" applyFill="1" applyBorder="1" applyProtection="1">
      <protection locked="0"/>
    </xf>
    <xf numFmtId="165" fontId="14" fillId="0" borderId="36" xfId="0" applyNumberFormat="1" applyFont="1" applyFill="1" applyBorder="1" applyProtection="1">
      <protection locked="0"/>
    </xf>
    <xf numFmtId="0" fontId="21" fillId="0" borderId="1" xfId="0" applyFont="1" applyBorder="1" applyAlignment="1" applyProtection="1">
      <protection locked="0"/>
    </xf>
    <xf numFmtId="165" fontId="3" fillId="0" borderId="21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protection locked="0"/>
    </xf>
    <xf numFmtId="165" fontId="21" fillId="4" borderId="30" xfId="0" applyNumberFormat="1" applyFont="1" applyFill="1" applyBorder="1" applyAlignment="1" applyProtection="1">
      <protection locked="0"/>
    </xf>
    <xf numFmtId="165" fontId="21" fillId="0" borderId="30" xfId="0" applyNumberFormat="1" applyFont="1" applyFill="1" applyBorder="1" applyAlignment="1" applyProtection="1">
      <protection locked="0"/>
    </xf>
    <xf numFmtId="164" fontId="21" fillId="0" borderId="1" xfId="0" applyNumberFormat="1" applyFont="1" applyBorder="1" applyAlignment="1" applyProtection="1">
      <alignment horizontal="left"/>
      <protection locked="0"/>
    </xf>
    <xf numFmtId="165" fontId="21" fillId="0" borderId="29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protection locked="0"/>
    </xf>
    <xf numFmtId="4" fontId="14" fillId="0" borderId="21" xfId="0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protection locked="0"/>
    </xf>
    <xf numFmtId="4" fontId="7" fillId="4" borderId="31" xfId="0" applyNumberFormat="1" applyFont="1" applyFill="1" applyBorder="1" applyAlignment="1" applyProtection="1">
      <protection locked="0"/>
    </xf>
    <xf numFmtId="4" fontId="7" fillId="0" borderId="31" xfId="0" applyNumberFormat="1" applyFont="1" applyFill="1" applyBorder="1" applyAlignment="1" applyProtection="1">
      <protection locked="0"/>
    </xf>
    <xf numFmtId="164" fontId="7" fillId="0" borderId="3" xfId="0" applyNumberFormat="1" applyFont="1" applyBorder="1" applyAlignment="1" applyProtection="1">
      <alignment horizontal="left"/>
      <protection locked="0"/>
    </xf>
    <xf numFmtId="165" fontId="7" fillId="0" borderId="21" xfId="0" applyNumberFormat="1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protection locked="0"/>
    </xf>
    <xf numFmtId="164" fontId="21" fillId="0" borderId="0" xfId="0" applyNumberFormat="1" applyFont="1" applyBorder="1" applyAlignment="1" applyProtection="1">
      <protection locked="0"/>
    </xf>
    <xf numFmtId="165" fontId="3" fillId="4" borderId="31" xfId="0" applyNumberFormat="1" applyFont="1" applyFill="1" applyBorder="1" applyAlignment="1" applyProtection="1">
      <alignment vertical="center"/>
      <protection locked="0"/>
    </xf>
    <xf numFmtId="4" fontId="21" fillId="0" borderId="31" xfId="0" applyNumberFormat="1" applyFont="1" applyFill="1" applyBorder="1" applyAlignment="1" applyProtection="1">
      <protection locked="0"/>
    </xf>
    <xf numFmtId="164" fontId="21" fillId="0" borderId="3" xfId="0" applyNumberFormat="1" applyFont="1" applyBorder="1" applyAlignment="1" applyProtection="1">
      <alignment horizontal="left"/>
      <protection locked="0"/>
    </xf>
    <xf numFmtId="165" fontId="21" fillId="0" borderId="21" xfId="0" applyNumberFormat="1" applyFont="1" applyBorder="1" applyAlignment="1" applyProtection="1">
      <alignment horizontal="right" vertical="center"/>
      <protection locked="0"/>
    </xf>
    <xf numFmtId="165" fontId="21" fillId="0" borderId="21" xfId="0" applyNumberFormat="1" applyFont="1" applyFill="1" applyBorder="1" applyAlignment="1" applyProtection="1">
      <protection locked="0"/>
    </xf>
    <xf numFmtId="165" fontId="21" fillId="4" borderId="31" xfId="0" applyNumberFormat="1" applyFont="1" applyFill="1" applyBorder="1" applyAlignment="1" applyProtection="1">
      <protection locked="0"/>
    </xf>
    <xf numFmtId="4" fontId="7" fillId="0" borderId="21" xfId="0" applyNumberFormat="1" applyFont="1" applyFill="1" applyBorder="1" applyAlignment="1" applyProtection="1">
      <protection locked="0"/>
    </xf>
    <xf numFmtId="164" fontId="7" fillId="0" borderId="23" xfId="0" applyNumberFormat="1" applyFont="1" applyBorder="1" applyAlignment="1" applyProtection="1">
      <protection locked="0"/>
    </xf>
    <xf numFmtId="165" fontId="7" fillId="0" borderId="28" xfId="0" applyNumberFormat="1" applyFont="1" applyFill="1" applyBorder="1" applyAlignment="1" applyProtection="1">
      <protection locked="0"/>
    </xf>
    <xf numFmtId="165" fontId="7" fillId="0" borderId="24" xfId="0" applyNumberFormat="1" applyFont="1" applyBorder="1" applyAlignment="1" applyProtection="1">
      <alignment horizontal="right" vertical="center"/>
      <protection locked="0"/>
    </xf>
    <xf numFmtId="164" fontId="3" fillId="4" borderId="28" xfId="0" applyNumberFormat="1" applyFont="1" applyFill="1" applyBorder="1" applyProtection="1">
      <protection locked="0"/>
    </xf>
    <xf numFmtId="0" fontId="20" fillId="0" borderId="20" xfId="0" applyFont="1" applyBorder="1" applyProtection="1">
      <protection locked="0"/>
    </xf>
    <xf numFmtId="165" fontId="20" fillId="4" borderId="30" xfId="0" applyNumberFormat="1" applyFont="1" applyFill="1" applyBorder="1" applyProtection="1">
      <protection locked="0"/>
    </xf>
    <xf numFmtId="164" fontId="20" fillId="0" borderId="1" xfId="0" applyNumberFormat="1" applyFont="1" applyBorder="1" applyProtection="1">
      <protection locked="0"/>
    </xf>
    <xf numFmtId="165" fontId="20" fillId="0" borderId="21" xfId="0" applyNumberFormat="1" applyFont="1" applyBorder="1" applyAlignment="1" applyProtection="1">
      <alignment vertical="center"/>
      <protection locked="0"/>
    </xf>
    <xf numFmtId="165" fontId="20" fillId="0" borderId="21" xfId="0" applyNumberFormat="1" applyFont="1" applyFill="1" applyBorder="1" applyProtection="1">
      <protection locked="0"/>
    </xf>
    <xf numFmtId="164" fontId="19" fillId="0" borderId="23" xfId="0" applyNumberFormat="1" applyFont="1" applyBorder="1" applyProtection="1">
      <protection locked="0"/>
    </xf>
    <xf numFmtId="4" fontId="14" fillId="4" borderId="28" xfId="0" applyNumberFormat="1" applyFont="1" applyFill="1" applyBorder="1" applyProtection="1">
      <protection locked="0"/>
    </xf>
    <xf numFmtId="4" fontId="14" fillId="0" borderId="28" xfId="0" applyNumberFormat="1" applyFont="1" applyFill="1" applyBorder="1" applyProtection="1">
      <protection locked="0"/>
    </xf>
    <xf numFmtId="0" fontId="19" fillId="0" borderId="20" xfId="0" applyFont="1" applyBorder="1" applyProtection="1">
      <protection locked="0"/>
    </xf>
    <xf numFmtId="164" fontId="19" fillId="0" borderId="28" xfId="0" applyNumberFormat="1" applyFont="1" applyBorder="1" applyProtection="1">
      <protection locked="0"/>
    </xf>
    <xf numFmtId="4" fontId="19" fillId="4" borderId="21" xfId="0" applyNumberFormat="1" applyFont="1" applyFill="1" applyBorder="1" applyProtection="1">
      <protection locked="0"/>
    </xf>
    <xf numFmtId="4" fontId="19" fillId="0" borderId="21" xfId="0" applyNumberFormat="1" applyFont="1" applyFill="1" applyBorder="1" applyProtection="1">
      <protection locked="0"/>
    </xf>
    <xf numFmtId="165" fontId="19" fillId="0" borderId="25" xfId="0" applyNumberFormat="1" applyFont="1" applyBorder="1" applyProtection="1">
      <protection locked="0"/>
    </xf>
    <xf numFmtId="0" fontId="19" fillId="0" borderId="38" xfId="0" applyFont="1" applyBorder="1" applyProtection="1">
      <protection locked="0"/>
    </xf>
    <xf numFmtId="165" fontId="19" fillId="0" borderId="39" xfId="0" applyNumberFormat="1" applyFont="1" applyBorder="1" applyProtection="1">
      <protection locked="0"/>
    </xf>
    <xf numFmtId="164" fontId="19" fillId="0" borderId="39" xfId="0" applyNumberFormat="1" applyFont="1" applyBorder="1" applyProtection="1">
      <protection locked="0"/>
    </xf>
    <xf numFmtId="4" fontId="19" fillId="4" borderId="39" xfId="0" applyNumberFormat="1" applyFont="1" applyFill="1" applyBorder="1" applyProtection="1">
      <protection locked="0"/>
    </xf>
    <xf numFmtId="4" fontId="19" fillId="0" borderId="39" xfId="0" applyNumberFormat="1" applyFont="1" applyFill="1" applyBorder="1" applyProtection="1">
      <protection locked="0"/>
    </xf>
    <xf numFmtId="164" fontId="14" fillId="0" borderId="39" xfId="0" applyNumberFormat="1" applyFont="1" applyBorder="1" applyProtection="1">
      <protection locked="0"/>
    </xf>
    <xf numFmtId="165" fontId="19" fillId="0" borderId="4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19" fillId="0" borderId="0" xfId="0" applyNumberFormat="1" applyFont="1" applyProtection="1">
      <protection locked="0"/>
    </xf>
    <xf numFmtId="4" fontId="19" fillId="0" borderId="0" xfId="0" applyNumberFormat="1" applyFont="1" applyBorder="1" applyProtection="1">
      <protection locked="0"/>
    </xf>
    <xf numFmtId="165" fontId="23" fillId="0" borderId="0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4" fontId="19" fillId="0" borderId="0" xfId="0" applyNumberFormat="1" applyFont="1" applyProtection="1">
      <protection locked="0"/>
    </xf>
    <xf numFmtId="164" fontId="19" fillId="0" borderId="0" xfId="0" applyNumberFormat="1" applyFont="1" applyAlignment="1" applyProtection="1">
      <alignment horizontal="center"/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166" fontId="18" fillId="4" borderId="41" xfId="0" applyNumberFormat="1" applyFont="1" applyFill="1" applyBorder="1" applyAlignment="1">
      <alignment horizontal="left"/>
    </xf>
    <xf numFmtId="4" fontId="18" fillId="0" borderId="41" xfId="0" applyNumberFormat="1" applyFont="1" applyBorder="1"/>
    <xf numFmtId="0" fontId="6" fillId="0" borderId="3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29" fillId="0" borderId="0" xfId="1" applyFont="1" applyProtection="1">
      <protection locked="0"/>
    </xf>
    <xf numFmtId="0" fontId="29" fillId="0" borderId="3" xfId="1" applyFont="1" applyBorder="1" applyAlignment="1" applyProtection="1">
      <alignment horizontal="center"/>
      <protection locked="0"/>
    </xf>
    <xf numFmtId="0" fontId="29" fillId="0" borderId="0" xfId="1" applyFont="1" applyBorder="1" applyAlignment="1" applyProtection="1">
      <alignment horizontal="center"/>
      <protection locked="0"/>
    </xf>
    <xf numFmtId="0" fontId="29" fillId="0" borderId="21" xfId="1" applyFont="1" applyBorder="1" applyAlignment="1" applyProtection="1">
      <alignment horizontal="center"/>
      <protection locked="0"/>
    </xf>
    <xf numFmtId="0" fontId="28" fillId="0" borderId="3" xfId="1" applyFont="1" applyBorder="1" applyProtection="1">
      <protection locked="0"/>
    </xf>
    <xf numFmtId="0" fontId="28" fillId="0" borderId="0" xfId="1" applyFont="1" applyBorder="1" applyProtection="1">
      <protection locked="0"/>
    </xf>
    <xf numFmtId="0" fontId="29" fillId="0" borderId="0" xfId="1" applyFont="1" applyBorder="1" applyProtection="1">
      <protection locked="0"/>
    </xf>
    <xf numFmtId="14" fontId="28" fillId="0" borderId="21" xfId="1" applyNumberFormat="1" applyFont="1" applyBorder="1" applyAlignment="1" applyProtection="1">
      <alignment horizontal="center"/>
      <protection locked="0"/>
    </xf>
    <xf numFmtId="0" fontId="29" fillId="0" borderId="21" xfId="1" applyFont="1" applyBorder="1" applyProtection="1">
      <protection locked="0"/>
    </xf>
    <xf numFmtId="0" fontId="29" fillId="0" borderId="3" xfId="1" applyFont="1" applyBorder="1" applyProtection="1">
      <protection locked="0"/>
    </xf>
    <xf numFmtId="0" fontId="32" fillId="0" borderId="0" xfId="1" applyFont="1" applyBorder="1" applyAlignment="1" applyProtection="1">
      <protection locked="0"/>
    </xf>
    <xf numFmtId="0" fontId="32" fillId="0" borderId="21" xfId="1" applyFont="1" applyBorder="1" applyAlignment="1" applyProtection="1">
      <protection locked="0"/>
    </xf>
    <xf numFmtId="0" fontId="32" fillId="0" borderId="0" xfId="1" applyFont="1" applyAlignment="1" applyProtection="1">
      <protection locked="0"/>
    </xf>
    <xf numFmtId="0" fontId="29" fillId="0" borderId="3" xfId="1" applyFont="1" applyBorder="1" applyAlignment="1" applyProtection="1">
      <alignment horizontal="left"/>
      <protection locked="0"/>
    </xf>
    <xf numFmtId="0" fontId="29" fillId="0" borderId="0" xfId="1" applyFont="1" applyBorder="1" applyAlignment="1" applyProtection="1">
      <alignment horizontal="left"/>
      <protection locked="0"/>
    </xf>
    <xf numFmtId="0" fontId="29" fillId="0" borderId="21" xfId="1" applyFont="1" applyBorder="1" applyAlignment="1" applyProtection="1">
      <alignment horizontal="left"/>
      <protection locked="0"/>
    </xf>
    <xf numFmtId="22" fontId="29" fillId="0" borderId="0" xfId="1" applyNumberFormat="1" applyFont="1" applyProtection="1">
      <protection locked="0"/>
    </xf>
    <xf numFmtId="0" fontId="33" fillId="0" borderId="0" xfId="1" applyFont="1" applyBorder="1" applyAlignment="1" applyProtection="1">
      <alignment horizontal="left"/>
      <protection locked="0"/>
    </xf>
    <xf numFmtId="0" fontId="12" fillId="0" borderId="21" xfId="1" applyFont="1" applyBorder="1" applyAlignment="1" applyProtection="1">
      <alignment horizontal="center"/>
      <protection locked="0"/>
    </xf>
    <xf numFmtId="14" fontId="28" fillId="0" borderId="3" xfId="1" applyNumberFormat="1" applyFont="1" applyBorder="1" applyAlignment="1" applyProtection="1">
      <alignment horizontal="center"/>
      <protection locked="0"/>
    </xf>
    <xf numFmtId="14" fontId="28" fillId="0" borderId="0" xfId="1" applyNumberFormat="1" applyFont="1" applyBorder="1" applyAlignment="1" applyProtection="1">
      <alignment horizontal="center"/>
      <protection locked="0"/>
    </xf>
    <xf numFmtId="0" fontId="28" fillId="0" borderId="12" xfId="1" applyFont="1" applyBorder="1" applyAlignment="1" applyProtection="1">
      <alignment horizontal="left" vertical="center"/>
      <protection locked="0"/>
    </xf>
    <xf numFmtId="0" fontId="28" fillId="0" borderId="14" xfId="1" applyFont="1" applyBorder="1" applyAlignment="1" applyProtection="1">
      <alignment horizontal="left" vertical="center"/>
      <protection locked="0"/>
    </xf>
    <xf numFmtId="1" fontId="28" fillId="0" borderId="14" xfId="1" applyNumberFormat="1" applyFont="1" applyBorder="1" applyAlignment="1" applyProtection="1">
      <alignment horizontal="center" vertical="center"/>
      <protection locked="0"/>
    </xf>
    <xf numFmtId="0" fontId="28" fillId="0" borderId="52" xfId="1" applyFont="1" applyBorder="1" applyAlignment="1" applyProtection="1">
      <alignment horizontal="left" vertical="center" wrapText="1"/>
      <protection locked="0"/>
    </xf>
    <xf numFmtId="0" fontId="35" fillId="0" borderId="16" xfId="1" applyFont="1" applyFill="1" applyBorder="1" applyAlignment="1" applyProtection="1">
      <protection locked="0"/>
    </xf>
    <xf numFmtId="0" fontId="35" fillId="0" borderId="3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35" fillId="0" borderId="21" xfId="1" applyFont="1" applyFill="1" applyBorder="1" applyAlignment="1" applyProtection="1">
      <alignment horizontal="center"/>
      <protection locked="0"/>
    </xf>
    <xf numFmtId="0" fontId="29" fillId="0" borderId="3" xfId="1" applyFont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  <protection locked="0"/>
    </xf>
    <xf numFmtId="0" fontId="29" fillId="0" borderId="21" xfId="1" applyFont="1" applyBorder="1" applyAlignment="1" applyProtection="1">
      <alignment horizontal="center" vertical="center"/>
      <protection locked="0"/>
    </xf>
    <xf numFmtId="0" fontId="29" fillId="0" borderId="3" xfId="1" applyFont="1" applyBorder="1" applyAlignment="1" applyProtection="1">
      <alignment vertical="center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9" fillId="0" borderId="21" xfId="1" applyFont="1" applyBorder="1" applyAlignment="1" applyProtection="1">
      <alignment vertical="center"/>
      <protection locked="0"/>
    </xf>
    <xf numFmtId="0" fontId="29" fillId="0" borderId="35" xfId="1" applyFont="1" applyBorder="1" applyAlignment="1" applyProtection="1">
      <alignment vertical="center"/>
      <protection locked="0"/>
    </xf>
    <xf numFmtId="0" fontId="29" fillId="0" borderId="27" xfId="1" applyFont="1" applyBorder="1" applyAlignment="1" applyProtection="1">
      <alignment vertical="center"/>
      <protection locked="0"/>
    </xf>
    <xf numFmtId="0" fontId="35" fillId="0" borderId="3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36" fillId="0" borderId="3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29" fillId="0" borderId="34" xfId="0" applyFont="1" applyBorder="1" applyAlignment="1" applyProtection="1">
      <alignment vertical="center"/>
      <protection locked="0"/>
    </xf>
    <xf numFmtId="0" fontId="29" fillId="0" borderId="35" xfId="0" applyFont="1" applyBorder="1" applyAlignment="1" applyProtection="1">
      <alignment vertical="center"/>
      <protection locked="0"/>
    </xf>
    <xf numFmtId="0" fontId="34" fillId="0" borderId="35" xfId="0" applyFont="1" applyBorder="1" applyAlignment="1" applyProtection="1">
      <alignment vertical="center"/>
      <protection locked="0"/>
    </xf>
    <xf numFmtId="14" fontId="28" fillId="0" borderId="3" xfId="1" applyNumberFormat="1" applyFont="1" applyBorder="1" applyAlignment="1" applyProtection="1">
      <alignment horizontal="center"/>
      <protection locked="0"/>
    </xf>
    <xf numFmtId="14" fontId="28" fillId="0" borderId="0" xfId="1" applyNumberFormat="1" applyFont="1" applyBorder="1" applyAlignment="1" applyProtection="1">
      <alignment horizontal="center"/>
      <protection locked="0"/>
    </xf>
    <xf numFmtId="14" fontId="28" fillId="0" borderId="21" xfId="1" applyNumberFormat="1" applyFont="1" applyBorder="1" applyAlignment="1" applyProtection="1">
      <alignment horizontal="center"/>
      <protection locked="0"/>
    </xf>
    <xf numFmtId="0" fontId="28" fillId="0" borderId="0" xfId="1" applyFont="1" applyBorder="1" applyAlignment="1" applyProtection="1">
      <alignment horizontal="center" vertical="center"/>
      <protection locked="0"/>
    </xf>
    <xf numFmtId="0" fontId="28" fillId="0" borderId="21" xfId="1" applyFont="1" applyBorder="1" applyAlignment="1" applyProtection="1">
      <alignment horizontal="center" vertical="center"/>
      <protection locked="0"/>
    </xf>
    <xf numFmtId="0" fontId="29" fillId="0" borderId="3" xfId="1" applyFont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  <protection locked="0"/>
    </xf>
    <xf numFmtId="0" fontId="29" fillId="0" borderId="21" xfId="1" applyFont="1" applyBorder="1" applyAlignment="1" applyProtection="1">
      <alignment horizontal="center" vertical="center"/>
      <protection locked="0"/>
    </xf>
    <xf numFmtId="0" fontId="28" fillId="0" borderId="9" xfId="1" applyFont="1" applyBorder="1" applyAlignment="1" applyProtection="1">
      <alignment horizontal="center" vertical="center"/>
      <protection locked="0"/>
    </xf>
    <xf numFmtId="0" fontId="28" fillId="0" borderId="47" xfId="1" applyFont="1" applyBorder="1" applyAlignment="1" applyProtection="1">
      <alignment horizontal="center" vertical="center"/>
      <protection locked="0"/>
    </xf>
    <xf numFmtId="0" fontId="28" fillId="0" borderId="48" xfId="1" applyFont="1" applyBorder="1" applyAlignment="1" applyProtection="1">
      <alignment horizontal="center" vertical="center"/>
      <protection locked="0"/>
    </xf>
    <xf numFmtId="0" fontId="28" fillId="0" borderId="49" xfId="1" applyFont="1" applyBorder="1" applyAlignment="1" applyProtection="1">
      <alignment horizontal="center" vertical="center"/>
      <protection locked="0"/>
    </xf>
    <xf numFmtId="0" fontId="28" fillId="0" borderId="47" xfId="1" applyFont="1" applyBorder="1" applyAlignment="1" applyProtection="1">
      <alignment horizontal="center" vertical="center" wrapText="1"/>
      <protection locked="0"/>
    </xf>
    <xf numFmtId="0" fontId="28" fillId="0" borderId="10" xfId="1" applyFont="1" applyBorder="1" applyAlignment="1" applyProtection="1">
      <alignment horizontal="center" vertical="center"/>
      <protection locked="0"/>
    </xf>
    <xf numFmtId="0" fontId="28" fillId="0" borderId="15" xfId="1" applyFont="1" applyBorder="1" applyAlignment="1" applyProtection="1">
      <alignment horizontal="center" vertical="center"/>
      <protection locked="0"/>
    </xf>
    <xf numFmtId="0" fontId="28" fillId="0" borderId="43" xfId="1" applyFont="1" applyBorder="1" applyAlignment="1" applyProtection="1">
      <alignment horizontal="center" vertical="center"/>
      <protection locked="0"/>
    </xf>
    <xf numFmtId="0" fontId="28" fillId="0" borderId="50" xfId="1" applyFont="1" applyBorder="1" applyAlignment="1" applyProtection="1">
      <alignment horizontal="center" vertical="center"/>
      <protection locked="0"/>
    </xf>
    <xf numFmtId="0" fontId="28" fillId="0" borderId="51" xfId="1" applyFont="1" applyBorder="1" applyAlignment="1" applyProtection="1">
      <alignment horizontal="center" vertical="center"/>
      <protection locked="0"/>
    </xf>
    <xf numFmtId="0" fontId="32" fillId="0" borderId="3" xfId="1" applyFont="1" applyBorder="1" applyAlignment="1" applyProtection="1">
      <alignment horizontal="center"/>
      <protection locked="0"/>
    </xf>
    <xf numFmtId="0" fontId="32" fillId="0" borderId="0" xfId="1" applyFont="1" applyBorder="1" applyAlignment="1" applyProtection="1">
      <alignment horizontal="center"/>
      <protection locked="0"/>
    </xf>
    <xf numFmtId="0" fontId="32" fillId="0" borderId="3" xfId="1" applyFont="1" applyBorder="1" applyAlignment="1" applyProtection="1">
      <alignment horizontal="left"/>
      <protection locked="0"/>
    </xf>
    <xf numFmtId="0" fontId="32" fillId="0" borderId="0" xfId="1" applyFont="1" applyBorder="1" applyAlignment="1" applyProtection="1">
      <alignment horizontal="left"/>
      <protection locked="0"/>
    </xf>
    <xf numFmtId="0" fontId="32" fillId="0" borderId="21" xfId="1" applyFont="1" applyBorder="1" applyAlignment="1" applyProtection="1">
      <alignment horizontal="left"/>
      <protection locked="0"/>
    </xf>
    <xf numFmtId="0" fontId="32" fillId="0" borderId="3" xfId="1" applyFont="1" applyBorder="1" applyAlignment="1" applyProtection="1">
      <alignment horizontal="right"/>
      <protection locked="0"/>
    </xf>
    <xf numFmtId="0" fontId="32" fillId="0" borderId="0" xfId="1" applyFont="1" applyBorder="1" applyAlignment="1" applyProtection="1">
      <alignment horizontal="right"/>
      <protection locked="0"/>
    </xf>
    <xf numFmtId="0" fontId="32" fillId="0" borderId="21" xfId="1" applyFont="1" applyBorder="1" applyAlignment="1" applyProtection="1">
      <alignment horizontal="right"/>
      <protection locked="0"/>
    </xf>
    <xf numFmtId="0" fontId="28" fillId="0" borderId="0" xfId="1" applyFont="1" applyBorder="1" applyAlignment="1" applyProtection="1">
      <alignment horizontal="center"/>
      <protection locked="0"/>
    </xf>
    <xf numFmtId="0" fontId="28" fillId="0" borderId="21" xfId="1" applyFont="1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14" fillId="0" borderId="21" xfId="1" applyFont="1" applyBorder="1" applyAlignment="1" applyProtection="1">
      <alignment horizontal="center"/>
      <protection locked="0"/>
    </xf>
    <xf numFmtId="0" fontId="28" fillId="0" borderId="1" xfId="1" applyFont="1" applyBorder="1" applyAlignment="1" applyProtection="1">
      <alignment horizontal="center"/>
      <protection locked="0"/>
    </xf>
    <xf numFmtId="0" fontId="28" fillId="0" borderId="2" xfId="1" applyFont="1" applyBorder="1" applyAlignment="1" applyProtection="1">
      <alignment horizontal="center"/>
      <protection locked="0"/>
    </xf>
    <xf numFmtId="0" fontId="28" fillId="0" borderId="29" xfId="1" applyFont="1" applyBorder="1" applyAlignment="1" applyProtection="1">
      <alignment horizontal="center"/>
      <protection locked="0"/>
    </xf>
    <xf numFmtId="0" fontId="28" fillId="0" borderId="3" xfId="1" applyFont="1" applyBorder="1" applyAlignment="1" applyProtection="1">
      <alignment horizontal="center"/>
      <protection locked="0"/>
    </xf>
    <xf numFmtId="0" fontId="30" fillId="2" borderId="3" xfId="1" applyFont="1" applyFill="1" applyBorder="1" applyAlignment="1" applyProtection="1">
      <alignment horizontal="center" vertical="center"/>
      <protection locked="0"/>
    </xf>
    <xf numFmtId="0" fontId="30" fillId="2" borderId="0" xfId="1" applyFont="1" applyFill="1" applyBorder="1" applyAlignment="1" applyProtection="1">
      <alignment horizontal="center" vertical="center"/>
      <protection locked="0"/>
    </xf>
    <xf numFmtId="0" fontId="30" fillId="2" borderId="21" xfId="1" applyFont="1" applyFill="1" applyBorder="1" applyAlignment="1" applyProtection="1">
      <alignment horizontal="center" vertical="center"/>
      <protection locked="0"/>
    </xf>
    <xf numFmtId="0" fontId="29" fillId="0" borderId="3" xfId="1" applyFont="1" applyBorder="1" applyAlignment="1" applyProtection="1">
      <alignment horizontal="center"/>
      <protection locked="0"/>
    </xf>
    <xf numFmtId="0" fontId="29" fillId="0" borderId="0" xfId="1" applyFont="1" applyBorder="1" applyAlignment="1" applyProtection="1">
      <alignment horizontal="center"/>
      <protection locked="0"/>
    </xf>
    <xf numFmtId="0" fontId="29" fillId="0" borderId="21" xfId="1" applyFont="1" applyBorder="1" applyAlignment="1" applyProtection="1">
      <alignment horizontal="center"/>
      <protection locked="0"/>
    </xf>
    <xf numFmtId="3" fontId="35" fillId="0" borderId="0" xfId="1" applyNumberFormat="1" applyFont="1" applyBorder="1" applyAlignment="1" applyProtection="1">
      <alignment horizontal="center" vertical="center"/>
      <protection locked="0"/>
    </xf>
    <xf numFmtId="3" fontId="35" fillId="0" borderId="21" xfId="1" applyNumberFormat="1" applyFont="1" applyBorder="1" applyAlignment="1" applyProtection="1">
      <alignment horizontal="center" vertical="center"/>
      <protection locked="0"/>
    </xf>
    <xf numFmtId="3" fontId="12" fillId="0" borderId="0" xfId="1" applyNumberFormat="1" applyFont="1" applyFill="1" applyBorder="1" applyAlignment="1" applyProtection="1">
      <alignment horizontal="center"/>
      <protection locked="0"/>
    </xf>
    <xf numFmtId="3" fontId="12" fillId="0" borderId="21" xfId="1" applyNumberFormat="1" applyFont="1" applyFill="1" applyBorder="1" applyAlignment="1" applyProtection="1">
      <alignment horizontal="center"/>
      <protection locked="0"/>
    </xf>
    <xf numFmtId="14" fontId="28" fillId="0" borderId="0" xfId="1" applyNumberFormat="1" applyFont="1" applyBorder="1" applyAlignment="1" applyProtection="1">
      <alignment horizontal="center"/>
      <protection locked="0"/>
    </xf>
    <xf numFmtId="14" fontId="28" fillId="0" borderId="21" xfId="1" applyNumberFormat="1" applyFont="1" applyBorder="1" applyAlignment="1" applyProtection="1">
      <alignment horizontal="center"/>
      <protection locked="0"/>
    </xf>
    <xf numFmtId="14" fontId="28" fillId="0" borderId="3" xfId="1" applyNumberFormat="1" applyFont="1" applyBorder="1" applyAlignment="1" applyProtection="1">
      <alignment horizontal="center"/>
      <protection locked="0"/>
    </xf>
    <xf numFmtId="3" fontId="28" fillId="0" borderId="3" xfId="1" applyNumberFormat="1" applyFont="1" applyFill="1" applyBorder="1" applyAlignment="1" applyProtection="1">
      <alignment horizontal="center"/>
      <protection locked="0"/>
    </xf>
    <xf numFmtId="0" fontId="28" fillId="0" borderId="0" xfId="1" applyFont="1" applyFill="1" applyBorder="1" applyAlignment="1" applyProtection="1">
      <alignment horizontal="center"/>
      <protection locked="0"/>
    </xf>
    <xf numFmtId="0" fontId="28" fillId="0" borderId="21" xfId="1" applyFont="1" applyFill="1" applyBorder="1" applyAlignment="1" applyProtection="1">
      <alignment horizontal="center"/>
      <protection locked="0"/>
    </xf>
    <xf numFmtId="0" fontId="28" fillId="0" borderId="4" xfId="1" applyFont="1" applyBorder="1" applyAlignment="1" applyProtection="1">
      <alignment horizontal="center" vertical="center"/>
      <protection locked="0"/>
    </xf>
    <xf numFmtId="0" fontId="28" fillId="0" borderId="44" xfId="1" applyFont="1" applyBorder="1" applyAlignment="1" applyProtection="1">
      <alignment horizontal="center" vertical="center"/>
      <protection locked="0"/>
    </xf>
    <xf numFmtId="0" fontId="28" fillId="0" borderId="45" xfId="1" applyFont="1" applyBorder="1" applyAlignment="1" applyProtection="1">
      <alignment horizontal="center" vertical="center"/>
      <protection locked="0"/>
    </xf>
    <xf numFmtId="0" fontId="28" fillId="0" borderId="46" xfId="1" applyFont="1" applyBorder="1" applyAlignment="1" applyProtection="1">
      <alignment horizontal="center" vertical="center"/>
      <protection locked="0"/>
    </xf>
    <xf numFmtId="165" fontId="28" fillId="0" borderId="10" xfId="1" applyNumberFormat="1" applyFont="1" applyBorder="1" applyAlignment="1" applyProtection="1">
      <alignment horizontal="center" vertical="center"/>
      <protection locked="0"/>
    </xf>
    <xf numFmtId="165" fontId="28" fillId="0" borderId="13" xfId="1" applyNumberFormat="1" applyFont="1" applyBorder="1" applyAlignment="1" applyProtection="1">
      <alignment horizontal="center" vertical="center"/>
      <protection locked="0"/>
    </xf>
    <xf numFmtId="0" fontId="34" fillId="2" borderId="53" xfId="1" applyFont="1" applyFill="1" applyBorder="1" applyAlignment="1" applyProtection="1">
      <alignment horizontal="left" vertical="center"/>
      <protection locked="0"/>
    </xf>
    <xf numFmtId="0" fontId="34" fillId="2" borderId="47" xfId="1" applyFont="1" applyFill="1" applyBorder="1" applyAlignment="1" applyProtection="1">
      <alignment horizontal="left" vertical="center"/>
      <protection locked="0"/>
    </xf>
    <xf numFmtId="0" fontId="34" fillId="2" borderId="42" xfId="1" applyFont="1" applyFill="1" applyBorder="1" applyAlignment="1" applyProtection="1">
      <alignment horizontal="left" vertical="center"/>
      <protection locked="0"/>
    </xf>
    <xf numFmtId="0" fontId="28" fillId="0" borderId="3" xfId="1" applyFont="1" applyBorder="1" applyAlignment="1" applyProtection="1">
      <alignment horizontal="center" vertical="center"/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164" fontId="3" fillId="0" borderId="0" xfId="0" applyNumberFormat="1" applyFont="1" applyProtection="1">
      <protection locked="0"/>
    </xf>
    <xf numFmtId="164" fontId="14" fillId="0" borderId="0" xfId="0" applyNumberFormat="1" applyFont="1" applyProtection="1">
      <protection locked="0"/>
    </xf>
    <xf numFmtId="0" fontId="14" fillId="4" borderId="37" xfId="0" applyFont="1" applyFill="1" applyBorder="1" applyAlignment="1" applyProtection="1">
      <alignment horizontal="center" vertical="center"/>
      <protection locked="0"/>
    </xf>
    <xf numFmtId="0" fontId="14" fillId="4" borderId="29" xfId="0" applyFont="1" applyFill="1" applyBorder="1" applyAlignment="1" applyProtection="1">
      <alignment horizontal="center" vertical="center"/>
      <protection locked="0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164" fontId="14" fillId="4" borderId="22" xfId="0" applyNumberFormat="1" applyFont="1" applyFill="1" applyBorder="1" applyAlignment="1" applyProtection="1">
      <alignment horizontal="center" vertical="center"/>
      <protection locked="0"/>
    </xf>
    <xf numFmtId="164" fontId="14" fillId="4" borderId="23" xfId="0" applyNumberFormat="1" applyFont="1" applyFill="1" applyBorder="1" applyAlignment="1" applyProtection="1">
      <alignment horizontal="center" vertical="center"/>
      <protection locked="0"/>
    </xf>
    <xf numFmtId="164" fontId="14" fillId="4" borderId="24" xfId="0" applyNumberFormat="1" applyFont="1" applyFill="1" applyBorder="1" applyAlignment="1" applyProtection="1">
      <alignment horizontal="center" vertical="center"/>
      <protection locked="0"/>
    </xf>
    <xf numFmtId="164" fontId="14" fillId="4" borderId="1" xfId="0" applyNumberFormat="1" applyFont="1" applyFill="1" applyBorder="1" applyAlignment="1" applyProtection="1">
      <alignment horizontal="center" vertical="center"/>
      <protection locked="0"/>
    </xf>
    <xf numFmtId="164" fontId="14" fillId="4" borderId="29" xfId="0" applyNumberFormat="1" applyFont="1" applyFill="1" applyBorder="1" applyAlignment="1" applyProtection="1">
      <alignment horizontal="center" vertical="center"/>
      <protection locked="0"/>
    </xf>
    <xf numFmtId="164" fontId="14" fillId="4" borderId="34" xfId="0" applyNumberFormat="1" applyFont="1" applyFill="1" applyBorder="1" applyAlignment="1" applyProtection="1">
      <alignment horizontal="center" vertical="center"/>
      <protection locked="0"/>
    </xf>
    <xf numFmtId="164" fontId="14" fillId="4" borderId="2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164" fontId="19" fillId="0" borderId="0" xfId="0" applyNumberFormat="1" applyFont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left"/>
      <protection locked="0"/>
    </xf>
    <xf numFmtId="0" fontId="11" fillId="3" borderId="11" xfId="0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4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21" xfId="0" applyFont="1" applyFill="1" applyBorder="1" applyAlignment="1" applyProtection="1">
      <alignment horizontal="center" vertical="center"/>
      <protection locked="0"/>
    </xf>
    <xf numFmtId="164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29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34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35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27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3" xfId="0" applyNumberFormat="1" applyFont="1" applyFill="1" applyBorder="1" applyAlignment="1" applyProtection="1">
      <alignment horizontal="center" vertical="center"/>
      <protection locked="0"/>
    </xf>
    <xf numFmtId="164" fontId="14" fillId="4" borderId="21" xfId="0" applyNumberFormat="1" applyFont="1" applyFill="1" applyBorder="1" applyAlignment="1" applyProtection="1">
      <alignment horizontal="center" vertical="center"/>
      <protection locked="0"/>
    </xf>
    <xf numFmtId="14" fontId="7" fillId="2" borderId="10" xfId="0" applyNumberFormat="1" applyFont="1" applyFill="1" applyBorder="1" applyAlignment="1" applyProtection="1">
      <alignment horizontal="left"/>
      <protection locked="0"/>
    </xf>
    <xf numFmtId="14" fontId="7" fillId="2" borderId="13" xfId="0" applyNumberFormat="1" applyFont="1" applyFill="1" applyBorder="1" applyAlignment="1" applyProtection="1">
      <alignment horizontal="left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164" fontId="14" fillId="4" borderId="35" xfId="0" applyNumberFormat="1" applyFont="1" applyFill="1" applyBorder="1" applyAlignment="1" applyProtection="1">
      <alignment horizontal="center" vertical="center"/>
      <protection locked="0"/>
    </xf>
    <xf numFmtId="164" fontId="14" fillId="4" borderId="25" xfId="0" applyNumberFormat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left"/>
      <protection locked="0"/>
    </xf>
    <xf numFmtId="49" fontId="7" fillId="2" borderId="43" xfId="0" applyNumberFormat="1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18" fillId="4" borderId="22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left" wrapText="1"/>
      <protection locked="0"/>
    </xf>
    <xf numFmtId="0" fontId="26" fillId="3" borderId="0" xfId="0" applyFont="1" applyFill="1" applyAlignment="1" applyProtection="1">
      <alignment horizontal="left" vertical="center"/>
      <protection locked="0"/>
    </xf>
    <xf numFmtId="0" fontId="3" fillId="0" borderId="10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9" xfId="0" applyFont="1" applyBorder="1" applyProtection="1"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1" fontId="6" fillId="0" borderId="19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zoomScale="120" zoomScaleNormal="120" workbookViewId="0">
      <selection activeCell="N51" sqref="N51"/>
    </sheetView>
  </sheetViews>
  <sheetFormatPr defaultRowHeight="20.100000000000001" customHeight="1" x14ac:dyDescent="0.25"/>
  <cols>
    <col min="1" max="1" width="13.7109375" style="126" customWidth="1"/>
    <col min="2" max="2" width="17.28515625" style="126" customWidth="1"/>
    <col min="3" max="3" width="16.85546875" style="126" customWidth="1"/>
    <col min="4" max="4" width="14.85546875" style="126" customWidth="1"/>
    <col min="5" max="5" width="10.5703125" style="126" customWidth="1"/>
    <col min="6" max="6" width="17.7109375" style="126" customWidth="1"/>
    <col min="7" max="13" width="9.140625" style="126"/>
    <col min="14" max="14" width="14.28515625" style="126" bestFit="1" customWidth="1"/>
    <col min="15" max="256" width="9.140625" style="126"/>
    <col min="257" max="257" width="13.7109375" style="126" customWidth="1"/>
    <col min="258" max="258" width="17.28515625" style="126" customWidth="1"/>
    <col min="259" max="259" width="16.85546875" style="126" customWidth="1"/>
    <col min="260" max="260" width="14.85546875" style="126" customWidth="1"/>
    <col min="261" max="261" width="10.5703125" style="126" customWidth="1"/>
    <col min="262" max="262" width="17.7109375" style="126" customWidth="1"/>
    <col min="263" max="269" width="9.140625" style="126"/>
    <col min="270" max="270" width="14.28515625" style="126" bestFit="1" customWidth="1"/>
    <col min="271" max="512" width="9.140625" style="126"/>
    <col min="513" max="513" width="13.7109375" style="126" customWidth="1"/>
    <col min="514" max="514" width="17.28515625" style="126" customWidth="1"/>
    <col min="515" max="515" width="16.85546875" style="126" customWidth="1"/>
    <col min="516" max="516" width="14.85546875" style="126" customWidth="1"/>
    <col min="517" max="517" width="10.5703125" style="126" customWidth="1"/>
    <col min="518" max="518" width="17.7109375" style="126" customWidth="1"/>
    <col min="519" max="525" width="9.140625" style="126"/>
    <col min="526" max="526" width="14.28515625" style="126" bestFit="1" customWidth="1"/>
    <col min="527" max="768" width="9.140625" style="126"/>
    <col min="769" max="769" width="13.7109375" style="126" customWidth="1"/>
    <col min="770" max="770" width="17.28515625" style="126" customWidth="1"/>
    <col min="771" max="771" width="16.85546875" style="126" customWidth="1"/>
    <col min="772" max="772" width="14.85546875" style="126" customWidth="1"/>
    <col min="773" max="773" width="10.5703125" style="126" customWidth="1"/>
    <col min="774" max="774" width="17.7109375" style="126" customWidth="1"/>
    <col min="775" max="781" width="9.140625" style="126"/>
    <col min="782" max="782" width="14.28515625" style="126" bestFit="1" customWidth="1"/>
    <col min="783" max="1024" width="9.140625" style="126"/>
    <col min="1025" max="1025" width="13.7109375" style="126" customWidth="1"/>
    <col min="1026" max="1026" width="17.28515625" style="126" customWidth="1"/>
    <col min="1027" max="1027" width="16.85546875" style="126" customWidth="1"/>
    <col min="1028" max="1028" width="14.85546875" style="126" customWidth="1"/>
    <col min="1029" max="1029" width="10.5703125" style="126" customWidth="1"/>
    <col min="1030" max="1030" width="17.7109375" style="126" customWidth="1"/>
    <col min="1031" max="1037" width="9.140625" style="126"/>
    <col min="1038" max="1038" width="14.28515625" style="126" bestFit="1" customWidth="1"/>
    <col min="1039" max="1280" width="9.140625" style="126"/>
    <col min="1281" max="1281" width="13.7109375" style="126" customWidth="1"/>
    <col min="1282" max="1282" width="17.28515625" style="126" customWidth="1"/>
    <col min="1283" max="1283" width="16.85546875" style="126" customWidth="1"/>
    <col min="1284" max="1284" width="14.85546875" style="126" customWidth="1"/>
    <col min="1285" max="1285" width="10.5703125" style="126" customWidth="1"/>
    <col min="1286" max="1286" width="17.7109375" style="126" customWidth="1"/>
    <col min="1287" max="1293" width="9.140625" style="126"/>
    <col min="1294" max="1294" width="14.28515625" style="126" bestFit="1" customWidth="1"/>
    <col min="1295" max="1536" width="9.140625" style="126"/>
    <col min="1537" max="1537" width="13.7109375" style="126" customWidth="1"/>
    <col min="1538" max="1538" width="17.28515625" style="126" customWidth="1"/>
    <col min="1539" max="1539" width="16.85546875" style="126" customWidth="1"/>
    <col min="1540" max="1540" width="14.85546875" style="126" customWidth="1"/>
    <col min="1541" max="1541" width="10.5703125" style="126" customWidth="1"/>
    <col min="1542" max="1542" width="17.7109375" style="126" customWidth="1"/>
    <col min="1543" max="1549" width="9.140625" style="126"/>
    <col min="1550" max="1550" width="14.28515625" style="126" bestFit="1" customWidth="1"/>
    <col min="1551" max="1792" width="9.140625" style="126"/>
    <col min="1793" max="1793" width="13.7109375" style="126" customWidth="1"/>
    <col min="1794" max="1794" width="17.28515625" style="126" customWidth="1"/>
    <col min="1795" max="1795" width="16.85546875" style="126" customWidth="1"/>
    <col min="1796" max="1796" width="14.85546875" style="126" customWidth="1"/>
    <col min="1797" max="1797" width="10.5703125" style="126" customWidth="1"/>
    <col min="1798" max="1798" width="17.7109375" style="126" customWidth="1"/>
    <col min="1799" max="1805" width="9.140625" style="126"/>
    <col min="1806" max="1806" width="14.28515625" style="126" bestFit="1" customWidth="1"/>
    <col min="1807" max="2048" width="9.140625" style="126"/>
    <col min="2049" max="2049" width="13.7109375" style="126" customWidth="1"/>
    <col min="2050" max="2050" width="17.28515625" style="126" customWidth="1"/>
    <col min="2051" max="2051" width="16.85546875" style="126" customWidth="1"/>
    <col min="2052" max="2052" width="14.85546875" style="126" customWidth="1"/>
    <col min="2053" max="2053" width="10.5703125" style="126" customWidth="1"/>
    <col min="2054" max="2054" width="17.7109375" style="126" customWidth="1"/>
    <col min="2055" max="2061" width="9.140625" style="126"/>
    <col min="2062" max="2062" width="14.28515625" style="126" bestFit="1" customWidth="1"/>
    <col min="2063" max="2304" width="9.140625" style="126"/>
    <col min="2305" max="2305" width="13.7109375" style="126" customWidth="1"/>
    <col min="2306" max="2306" width="17.28515625" style="126" customWidth="1"/>
    <col min="2307" max="2307" width="16.85546875" style="126" customWidth="1"/>
    <col min="2308" max="2308" width="14.85546875" style="126" customWidth="1"/>
    <col min="2309" max="2309" width="10.5703125" style="126" customWidth="1"/>
    <col min="2310" max="2310" width="17.7109375" style="126" customWidth="1"/>
    <col min="2311" max="2317" width="9.140625" style="126"/>
    <col min="2318" max="2318" width="14.28515625" style="126" bestFit="1" customWidth="1"/>
    <col min="2319" max="2560" width="9.140625" style="126"/>
    <col min="2561" max="2561" width="13.7109375" style="126" customWidth="1"/>
    <col min="2562" max="2562" width="17.28515625" style="126" customWidth="1"/>
    <col min="2563" max="2563" width="16.85546875" style="126" customWidth="1"/>
    <col min="2564" max="2564" width="14.85546875" style="126" customWidth="1"/>
    <col min="2565" max="2565" width="10.5703125" style="126" customWidth="1"/>
    <col min="2566" max="2566" width="17.7109375" style="126" customWidth="1"/>
    <col min="2567" max="2573" width="9.140625" style="126"/>
    <col min="2574" max="2574" width="14.28515625" style="126" bestFit="1" customWidth="1"/>
    <col min="2575" max="2816" width="9.140625" style="126"/>
    <col min="2817" max="2817" width="13.7109375" style="126" customWidth="1"/>
    <col min="2818" max="2818" width="17.28515625" style="126" customWidth="1"/>
    <col min="2819" max="2819" width="16.85546875" style="126" customWidth="1"/>
    <col min="2820" max="2820" width="14.85546875" style="126" customWidth="1"/>
    <col min="2821" max="2821" width="10.5703125" style="126" customWidth="1"/>
    <col min="2822" max="2822" width="17.7109375" style="126" customWidth="1"/>
    <col min="2823" max="2829" width="9.140625" style="126"/>
    <col min="2830" max="2830" width="14.28515625" style="126" bestFit="1" customWidth="1"/>
    <col min="2831" max="3072" width="9.140625" style="126"/>
    <col min="3073" max="3073" width="13.7109375" style="126" customWidth="1"/>
    <col min="3074" max="3074" width="17.28515625" style="126" customWidth="1"/>
    <col min="3075" max="3075" width="16.85546875" style="126" customWidth="1"/>
    <col min="3076" max="3076" width="14.85546875" style="126" customWidth="1"/>
    <col min="3077" max="3077" width="10.5703125" style="126" customWidth="1"/>
    <col min="3078" max="3078" width="17.7109375" style="126" customWidth="1"/>
    <col min="3079" max="3085" width="9.140625" style="126"/>
    <col min="3086" max="3086" width="14.28515625" style="126" bestFit="1" customWidth="1"/>
    <col min="3087" max="3328" width="9.140625" style="126"/>
    <col min="3329" max="3329" width="13.7109375" style="126" customWidth="1"/>
    <col min="3330" max="3330" width="17.28515625" style="126" customWidth="1"/>
    <col min="3331" max="3331" width="16.85546875" style="126" customWidth="1"/>
    <col min="3332" max="3332" width="14.85546875" style="126" customWidth="1"/>
    <col min="3333" max="3333" width="10.5703125" style="126" customWidth="1"/>
    <col min="3334" max="3334" width="17.7109375" style="126" customWidth="1"/>
    <col min="3335" max="3341" width="9.140625" style="126"/>
    <col min="3342" max="3342" width="14.28515625" style="126" bestFit="1" customWidth="1"/>
    <col min="3343" max="3584" width="9.140625" style="126"/>
    <col min="3585" max="3585" width="13.7109375" style="126" customWidth="1"/>
    <col min="3586" max="3586" width="17.28515625" style="126" customWidth="1"/>
    <col min="3587" max="3587" width="16.85546875" style="126" customWidth="1"/>
    <col min="3588" max="3588" width="14.85546875" style="126" customWidth="1"/>
    <col min="3589" max="3589" width="10.5703125" style="126" customWidth="1"/>
    <col min="3590" max="3590" width="17.7109375" style="126" customWidth="1"/>
    <col min="3591" max="3597" width="9.140625" style="126"/>
    <col min="3598" max="3598" width="14.28515625" style="126" bestFit="1" customWidth="1"/>
    <col min="3599" max="3840" width="9.140625" style="126"/>
    <col min="3841" max="3841" width="13.7109375" style="126" customWidth="1"/>
    <col min="3842" max="3842" width="17.28515625" style="126" customWidth="1"/>
    <col min="3843" max="3843" width="16.85546875" style="126" customWidth="1"/>
    <col min="3844" max="3844" width="14.85546875" style="126" customWidth="1"/>
    <col min="3845" max="3845" width="10.5703125" style="126" customWidth="1"/>
    <col min="3846" max="3846" width="17.7109375" style="126" customWidth="1"/>
    <col min="3847" max="3853" width="9.140625" style="126"/>
    <col min="3854" max="3854" width="14.28515625" style="126" bestFit="1" customWidth="1"/>
    <col min="3855" max="4096" width="9.140625" style="126"/>
    <col min="4097" max="4097" width="13.7109375" style="126" customWidth="1"/>
    <col min="4098" max="4098" width="17.28515625" style="126" customWidth="1"/>
    <col min="4099" max="4099" width="16.85546875" style="126" customWidth="1"/>
    <col min="4100" max="4100" width="14.85546875" style="126" customWidth="1"/>
    <col min="4101" max="4101" width="10.5703125" style="126" customWidth="1"/>
    <col min="4102" max="4102" width="17.7109375" style="126" customWidth="1"/>
    <col min="4103" max="4109" width="9.140625" style="126"/>
    <col min="4110" max="4110" width="14.28515625" style="126" bestFit="1" customWidth="1"/>
    <col min="4111" max="4352" width="9.140625" style="126"/>
    <col min="4353" max="4353" width="13.7109375" style="126" customWidth="1"/>
    <col min="4354" max="4354" width="17.28515625" style="126" customWidth="1"/>
    <col min="4355" max="4355" width="16.85546875" style="126" customWidth="1"/>
    <col min="4356" max="4356" width="14.85546875" style="126" customWidth="1"/>
    <col min="4357" max="4357" width="10.5703125" style="126" customWidth="1"/>
    <col min="4358" max="4358" width="17.7109375" style="126" customWidth="1"/>
    <col min="4359" max="4365" width="9.140625" style="126"/>
    <col min="4366" max="4366" width="14.28515625" style="126" bestFit="1" customWidth="1"/>
    <col min="4367" max="4608" width="9.140625" style="126"/>
    <col min="4609" max="4609" width="13.7109375" style="126" customWidth="1"/>
    <col min="4610" max="4610" width="17.28515625" style="126" customWidth="1"/>
    <col min="4611" max="4611" width="16.85546875" style="126" customWidth="1"/>
    <col min="4612" max="4612" width="14.85546875" style="126" customWidth="1"/>
    <col min="4613" max="4613" width="10.5703125" style="126" customWidth="1"/>
    <col min="4614" max="4614" width="17.7109375" style="126" customWidth="1"/>
    <col min="4615" max="4621" width="9.140625" style="126"/>
    <col min="4622" max="4622" width="14.28515625" style="126" bestFit="1" customWidth="1"/>
    <col min="4623" max="4864" width="9.140625" style="126"/>
    <col min="4865" max="4865" width="13.7109375" style="126" customWidth="1"/>
    <col min="4866" max="4866" width="17.28515625" style="126" customWidth="1"/>
    <col min="4867" max="4867" width="16.85546875" style="126" customWidth="1"/>
    <col min="4868" max="4868" width="14.85546875" style="126" customWidth="1"/>
    <col min="4869" max="4869" width="10.5703125" style="126" customWidth="1"/>
    <col min="4870" max="4870" width="17.7109375" style="126" customWidth="1"/>
    <col min="4871" max="4877" width="9.140625" style="126"/>
    <col min="4878" max="4878" width="14.28515625" style="126" bestFit="1" customWidth="1"/>
    <col min="4879" max="5120" width="9.140625" style="126"/>
    <col min="5121" max="5121" width="13.7109375" style="126" customWidth="1"/>
    <col min="5122" max="5122" width="17.28515625" style="126" customWidth="1"/>
    <col min="5123" max="5123" width="16.85546875" style="126" customWidth="1"/>
    <col min="5124" max="5124" width="14.85546875" style="126" customWidth="1"/>
    <col min="5125" max="5125" width="10.5703125" style="126" customWidth="1"/>
    <col min="5126" max="5126" width="17.7109375" style="126" customWidth="1"/>
    <col min="5127" max="5133" width="9.140625" style="126"/>
    <col min="5134" max="5134" width="14.28515625" style="126" bestFit="1" customWidth="1"/>
    <col min="5135" max="5376" width="9.140625" style="126"/>
    <col min="5377" max="5377" width="13.7109375" style="126" customWidth="1"/>
    <col min="5378" max="5378" width="17.28515625" style="126" customWidth="1"/>
    <col min="5379" max="5379" width="16.85546875" style="126" customWidth="1"/>
    <col min="5380" max="5380" width="14.85546875" style="126" customWidth="1"/>
    <col min="5381" max="5381" width="10.5703125" style="126" customWidth="1"/>
    <col min="5382" max="5382" width="17.7109375" style="126" customWidth="1"/>
    <col min="5383" max="5389" width="9.140625" style="126"/>
    <col min="5390" max="5390" width="14.28515625" style="126" bestFit="1" customWidth="1"/>
    <col min="5391" max="5632" width="9.140625" style="126"/>
    <col min="5633" max="5633" width="13.7109375" style="126" customWidth="1"/>
    <col min="5634" max="5634" width="17.28515625" style="126" customWidth="1"/>
    <col min="5635" max="5635" width="16.85546875" style="126" customWidth="1"/>
    <col min="5636" max="5636" width="14.85546875" style="126" customWidth="1"/>
    <col min="5637" max="5637" width="10.5703125" style="126" customWidth="1"/>
    <col min="5638" max="5638" width="17.7109375" style="126" customWidth="1"/>
    <col min="5639" max="5645" width="9.140625" style="126"/>
    <col min="5646" max="5646" width="14.28515625" style="126" bestFit="1" customWidth="1"/>
    <col min="5647" max="5888" width="9.140625" style="126"/>
    <col min="5889" max="5889" width="13.7109375" style="126" customWidth="1"/>
    <col min="5890" max="5890" width="17.28515625" style="126" customWidth="1"/>
    <col min="5891" max="5891" width="16.85546875" style="126" customWidth="1"/>
    <col min="5892" max="5892" width="14.85546875" style="126" customWidth="1"/>
    <col min="5893" max="5893" width="10.5703125" style="126" customWidth="1"/>
    <col min="5894" max="5894" width="17.7109375" style="126" customWidth="1"/>
    <col min="5895" max="5901" width="9.140625" style="126"/>
    <col min="5902" max="5902" width="14.28515625" style="126" bestFit="1" customWidth="1"/>
    <col min="5903" max="6144" width="9.140625" style="126"/>
    <col min="6145" max="6145" width="13.7109375" style="126" customWidth="1"/>
    <col min="6146" max="6146" width="17.28515625" style="126" customWidth="1"/>
    <col min="6147" max="6147" width="16.85546875" style="126" customWidth="1"/>
    <col min="6148" max="6148" width="14.85546875" style="126" customWidth="1"/>
    <col min="6149" max="6149" width="10.5703125" style="126" customWidth="1"/>
    <col min="6150" max="6150" width="17.7109375" style="126" customWidth="1"/>
    <col min="6151" max="6157" width="9.140625" style="126"/>
    <col min="6158" max="6158" width="14.28515625" style="126" bestFit="1" customWidth="1"/>
    <col min="6159" max="6400" width="9.140625" style="126"/>
    <col min="6401" max="6401" width="13.7109375" style="126" customWidth="1"/>
    <col min="6402" max="6402" width="17.28515625" style="126" customWidth="1"/>
    <col min="6403" max="6403" width="16.85546875" style="126" customWidth="1"/>
    <col min="6404" max="6404" width="14.85546875" style="126" customWidth="1"/>
    <col min="6405" max="6405" width="10.5703125" style="126" customWidth="1"/>
    <col min="6406" max="6406" width="17.7109375" style="126" customWidth="1"/>
    <col min="6407" max="6413" width="9.140625" style="126"/>
    <col min="6414" max="6414" width="14.28515625" style="126" bestFit="1" customWidth="1"/>
    <col min="6415" max="6656" width="9.140625" style="126"/>
    <col min="6657" max="6657" width="13.7109375" style="126" customWidth="1"/>
    <col min="6658" max="6658" width="17.28515625" style="126" customWidth="1"/>
    <col min="6659" max="6659" width="16.85546875" style="126" customWidth="1"/>
    <col min="6660" max="6660" width="14.85546875" style="126" customWidth="1"/>
    <col min="6661" max="6661" width="10.5703125" style="126" customWidth="1"/>
    <col min="6662" max="6662" width="17.7109375" style="126" customWidth="1"/>
    <col min="6663" max="6669" width="9.140625" style="126"/>
    <col min="6670" max="6670" width="14.28515625" style="126" bestFit="1" customWidth="1"/>
    <col min="6671" max="6912" width="9.140625" style="126"/>
    <col min="6913" max="6913" width="13.7109375" style="126" customWidth="1"/>
    <col min="6914" max="6914" width="17.28515625" style="126" customWidth="1"/>
    <col min="6915" max="6915" width="16.85546875" style="126" customWidth="1"/>
    <col min="6916" max="6916" width="14.85546875" style="126" customWidth="1"/>
    <col min="6917" max="6917" width="10.5703125" style="126" customWidth="1"/>
    <col min="6918" max="6918" width="17.7109375" style="126" customWidth="1"/>
    <col min="6919" max="6925" width="9.140625" style="126"/>
    <col min="6926" max="6926" width="14.28515625" style="126" bestFit="1" customWidth="1"/>
    <col min="6927" max="7168" width="9.140625" style="126"/>
    <col min="7169" max="7169" width="13.7109375" style="126" customWidth="1"/>
    <col min="7170" max="7170" width="17.28515625" style="126" customWidth="1"/>
    <col min="7171" max="7171" width="16.85546875" style="126" customWidth="1"/>
    <col min="7172" max="7172" width="14.85546875" style="126" customWidth="1"/>
    <col min="7173" max="7173" width="10.5703125" style="126" customWidth="1"/>
    <col min="7174" max="7174" width="17.7109375" style="126" customWidth="1"/>
    <col min="7175" max="7181" width="9.140625" style="126"/>
    <col min="7182" max="7182" width="14.28515625" style="126" bestFit="1" customWidth="1"/>
    <col min="7183" max="7424" width="9.140625" style="126"/>
    <col min="7425" max="7425" width="13.7109375" style="126" customWidth="1"/>
    <col min="7426" max="7426" width="17.28515625" style="126" customWidth="1"/>
    <col min="7427" max="7427" width="16.85546875" style="126" customWidth="1"/>
    <col min="7428" max="7428" width="14.85546875" style="126" customWidth="1"/>
    <col min="7429" max="7429" width="10.5703125" style="126" customWidth="1"/>
    <col min="7430" max="7430" width="17.7109375" style="126" customWidth="1"/>
    <col min="7431" max="7437" width="9.140625" style="126"/>
    <col min="7438" max="7438" width="14.28515625" style="126" bestFit="1" customWidth="1"/>
    <col min="7439" max="7680" width="9.140625" style="126"/>
    <col min="7681" max="7681" width="13.7109375" style="126" customWidth="1"/>
    <col min="7682" max="7682" width="17.28515625" style="126" customWidth="1"/>
    <col min="7683" max="7683" width="16.85546875" style="126" customWidth="1"/>
    <col min="7684" max="7684" width="14.85546875" style="126" customWidth="1"/>
    <col min="7685" max="7685" width="10.5703125" style="126" customWidth="1"/>
    <col min="7686" max="7686" width="17.7109375" style="126" customWidth="1"/>
    <col min="7687" max="7693" width="9.140625" style="126"/>
    <col min="7694" max="7694" width="14.28515625" style="126" bestFit="1" customWidth="1"/>
    <col min="7695" max="7936" width="9.140625" style="126"/>
    <col min="7937" max="7937" width="13.7109375" style="126" customWidth="1"/>
    <col min="7938" max="7938" width="17.28515625" style="126" customWidth="1"/>
    <col min="7939" max="7939" width="16.85546875" style="126" customWidth="1"/>
    <col min="7940" max="7940" width="14.85546875" style="126" customWidth="1"/>
    <col min="7941" max="7941" width="10.5703125" style="126" customWidth="1"/>
    <col min="7942" max="7942" width="17.7109375" style="126" customWidth="1"/>
    <col min="7943" max="7949" width="9.140625" style="126"/>
    <col min="7950" max="7950" width="14.28515625" style="126" bestFit="1" customWidth="1"/>
    <col min="7951" max="8192" width="9.140625" style="126"/>
    <col min="8193" max="8193" width="13.7109375" style="126" customWidth="1"/>
    <col min="8194" max="8194" width="17.28515625" style="126" customWidth="1"/>
    <col min="8195" max="8195" width="16.85546875" style="126" customWidth="1"/>
    <col min="8196" max="8196" width="14.85546875" style="126" customWidth="1"/>
    <col min="8197" max="8197" width="10.5703125" style="126" customWidth="1"/>
    <col min="8198" max="8198" width="17.7109375" style="126" customWidth="1"/>
    <col min="8199" max="8205" width="9.140625" style="126"/>
    <col min="8206" max="8206" width="14.28515625" style="126" bestFit="1" customWidth="1"/>
    <col min="8207" max="8448" width="9.140625" style="126"/>
    <col min="8449" max="8449" width="13.7109375" style="126" customWidth="1"/>
    <col min="8450" max="8450" width="17.28515625" style="126" customWidth="1"/>
    <col min="8451" max="8451" width="16.85546875" style="126" customWidth="1"/>
    <col min="8452" max="8452" width="14.85546875" style="126" customWidth="1"/>
    <col min="8453" max="8453" width="10.5703125" style="126" customWidth="1"/>
    <col min="8454" max="8454" width="17.7109375" style="126" customWidth="1"/>
    <col min="8455" max="8461" width="9.140625" style="126"/>
    <col min="8462" max="8462" width="14.28515625" style="126" bestFit="1" customWidth="1"/>
    <col min="8463" max="8704" width="9.140625" style="126"/>
    <col min="8705" max="8705" width="13.7109375" style="126" customWidth="1"/>
    <col min="8706" max="8706" width="17.28515625" style="126" customWidth="1"/>
    <col min="8707" max="8707" width="16.85546875" style="126" customWidth="1"/>
    <col min="8708" max="8708" width="14.85546875" style="126" customWidth="1"/>
    <col min="8709" max="8709" width="10.5703125" style="126" customWidth="1"/>
    <col min="8710" max="8710" width="17.7109375" style="126" customWidth="1"/>
    <col min="8711" max="8717" width="9.140625" style="126"/>
    <col min="8718" max="8718" width="14.28515625" style="126" bestFit="1" customWidth="1"/>
    <col min="8719" max="8960" width="9.140625" style="126"/>
    <col min="8961" max="8961" width="13.7109375" style="126" customWidth="1"/>
    <col min="8962" max="8962" width="17.28515625" style="126" customWidth="1"/>
    <col min="8963" max="8963" width="16.85546875" style="126" customWidth="1"/>
    <col min="8964" max="8964" width="14.85546875" style="126" customWidth="1"/>
    <col min="8965" max="8965" width="10.5703125" style="126" customWidth="1"/>
    <col min="8966" max="8966" width="17.7109375" style="126" customWidth="1"/>
    <col min="8967" max="8973" width="9.140625" style="126"/>
    <col min="8974" max="8974" width="14.28515625" style="126" bestFit="1" customWidth="1"/>
    <col min="8975" max="9216" width="9.140625" style="126"/>
    <col min="9217" max="9217" width="13.7109375" style="126" customWidth="1"/>
    <col min="9218" max="9218" width="17.28515625" style="126" customWidth="1"/>
    <col min="9219" max="9219" width="16.85546875" style="126" customWidth="1"/>
    <col min="9220" max="9220" width="14.85546875" style="126" customWidth="1"/>
    <col min="9221" max="9221" width="10.5703125" style="126" customWidth="1"/>
    <col min="9222" max="9222" width="17.7109375" style="126" customWidth="1"/>
    <col min="9223" max="9229" width="9.140625" style="126"/>
    <col min="9230" max="9230" width="14.28515625" style="126" bestFit="1" customWidth="1"/>
    <col min="9231" max="9472" width="9.140625" style="126"/>
    <col min="9473" max="9473" width="13.7109375" style="126" customWidth="1"/>
    <col min="9474" max="9474" width="17.28515625" style="126" customWidth="1"/>
    <col min="9475" max="9475" width="16.85546875" style="126" customWidth="1"/>
    <col min="9476" max="9476" width="14.85546875" style="126" customWidth="1"/>
    <col min="9477" max="9477" width="10.5703125" style="126" customWidth="1"/>
    <col min="9478" max="9478" width="17.7109375" style="126" customWidth="1"/>
    <col min="9479" max="9485" width="9.140625" style="126"/>
    <col min="9486" max="9486" width="14.28515625" style="126" bestFit="1" customWidth="1"/>
    <col min="9487" max="9728" width="9.140625" style="126"/>
    <col min="9729" max="9729" width="13.7109375" style="126" customWidth="1"/>
    <col min="9730" max="9730" width="17.28515625" style="126" customWidth="1"/>
    <col min="9731" max="9731" width="16.85546875" style="126" customWidth="1"/>
    <col min="9732" max="9732" width="14.85546875" style="126" customWidth="1"/>
    <col min="9733" max="9733" width="10.5703125" style="126" customWidth="1"/>
    <col min="9734" max="9734" width="17.7109375" style="126" customWidth="1"/>
    <col min="9735" max="9741" width="9.140625" style="126"/>
    <col min="9742" max="9742" width="14.28515625" style="126" bestFit="1" customWidth="1"/>
    <col min="9743" max="9984" width="9.140625" style="126"/>
    <col min="9985" max="9985" width="13.7109375" style="126" customWidth="1"/>
    <col min="9986" max="9986" width="17.28515625" style="126" customWidth="1"/>
    <col min="9987" max="9987" width="16.85546875" style="126" customWidth="1"/>
    <col min="9988" max="9988" width="14.85546875" style="126" customWidth="1"/>
    <col min="9989" max="9989" width="10.5703125" style="126" customWidth="1"/>
    <col min="9990" max="9990" width="17.7109375" style="126" customWidth="1"/>
    <col min="9991" max="9997" width="9.140625" style="126"/>
    <col min="9998" max="9998" width="14.28515625" style="126" bestFit="1" customWidth="1"/>
    <col min="9999" max="10240" width="9.140625" style="126"/>
    <col min="10241" max="10241" width="13.7109375" style="126" customWidth="1"/>
    <col min="10242" max="10242" width="17.28515625" style="126" customWidth="1"/>
    <col min="10243" max="10243" width="16.85546875" style="126" customWidth="1"/>
    <col min="10244" max="10244" width="14.85546875" style="126" customWidth="1"/>
    <col min="10245" max="10245" width="10.5703125" style="126" customWidth="1"/>
    <col min="10246" max="10246" width="17.7109375" style="126" customWidth="1"/>
    <col min="10247" max="10253" width="9.140625" style="126"/>
    <col min="10254" max="10254" width="14.28515625" style="126" bestFit="1" customWidth="1"/>
    <col min="10255" max="10496" width="9.140625" style="126"/>
    <col min="10497" max="10497" width="13.7109375" style="126" customWidth="1"/>
    <col min="10498" max="10498" width="17.28515625" style="126" customWidth="1"/>
    <col min="10499" max="10499" width="16.85546875" style="126" customWidth="1"/>
    <col min="10500" max="10500" width="14.85546875" style="126" customWidth="1"/>
    <col min="10501" max="10501" width="10.5703125" style="126" customWidth="1"/>
    <col min="10502" max="10502" width="17.7109375" style="126" customWidth="1"/>
    <col min="10503" max="10509" width="9.140625" style="126"/>
    <col min="10510" max="10510" width="14.28515625" style="126" bestFit="1" customWidth="1"/>
    <col min="10511" max="10752" width="9.140625" style="126"/>
    <col min="10753" max="10753" width="13.7109375" style="126" customWidth="1"/>
    <col min="10754" max="10754" width="17.28515625" style="126" customWidth="1"/>
    <col min="10755" max="10755" width="16.85546875" style="126" customWidth="1"/>
    <col min="10756" max="10756" width="14.85546875" style="126" customWidth="1"/>
    <col min="10757" max="10757" width="10.5703125" style="126" customWidth="1"/>
    <col min="10758" max="10758" width="17.7109375" style="126" customWidth="1"/>
    <col min="10759" max="10765" width="9.140625" style="126"/>
    <col min="10766" max="10766" width="14.28515625" style="126" bestFit="1" customWidth="1"/>
    <col min="10767" max="11008" width="9.140625" style="126"/>
    <col min="11009" max="11009" width="13.7109375" style="126" customWidth="1"/>
    <col min="11010" max="11010" width="17.28515625" style="126" customWidth="1"/>
    <col min="11011" max="11011" width="16.85546875" style="126" customWidth="1"/>
    <col min="11012" max="11012" width="14.85546875" style="126" customWidth="1"/>
    <col min="11013" max="11013" width="10.5703125" style="126" customWidth="1"/>
    <col min="11014" max="11014" width="17.7109375" style="126" customWidth="1"/>
    <col min="11015" max="11021" width="9.140625" style="126"/>
    <col min="11022" max="11022" width="14.28515625" style="126" bestFit="1" customWidth="1"/>
    <col min="11023" max="11264" width="9.140625" style="126"/>
    <col min="11265" max="11265" width="13.7109375" style="126" customWidth="1"/>
    <col min="11266" max="11266" width="17.28515625" style="126" customWidth="1"/>
    <col min="11267" max="11267" width="16.85546875" style="126" customWidth="1"/>
    <col min="11268" max="11268" width="14.85546875" style="126" customWidth="1"/>
    <col min="11269" max="11269" width="10.5703125" style="126" customWidth="1"/>
    <col min="11270" max="11270" width="17.7109375" style="126" customWidth="1"/>
    <col min="11271" max="11277" width="9.140625" style="126"/>
    <col min="11278" max="11278" width="14.28515625" style="126" bestFit="1" customWidth="1"/>
    <col min="11279" max="11520" width="9.140625" style="126"/>
    <col min="11521" max="11521" width="13.7109375" style="126" customWidth="1"/>
    <col min="11522" max="11522" width="17.28515625" style="126" customWidth="1"/>
    <col min="11523" max="11523" width="16.85546875" style="126" customWidth="1"/>
    <col min="11524" max="11524" width="14.85546875" style="126" customWidth="1"/>
    <col min="11525" max="11525" width="10.5703125" style="126" customWidth="1"/>
    <col min="11526" max="11526" width="17.7109375" style="126" customWidth="1"/>
    <col min="11527" max="11533" width="9.140625" style="126"/>
    <col min="11534" max="11534" width="14.28515625" style="126" bestFit="1" customWidth="1"/>
    <col min="11535" max="11776" width="9.140625" style="126"/>
    <col min="11777" max="11777" width="13.7109375" style="126" customWidth="1"/>
    <col min="11778" max="11778" width="17.28515625" style="126" customWidth="1"/>
    <col min="11779" max="11779" width="16.85546875" style="126" customWidth="1"/>
    <col min="11780" max="11780" width="14.85546875" style="126" customWidth="1"/>
    <col min="11781" max="11781" width="10.5703125" style="126" customWidth="1"/>
    <col min="11782" max="11782" width="17.7109375" style="126" customWidth="1"/>
    <col min="11783" max="11789" width="9.140625" style="126"/>
    <col min="11790" max="11790" width="14.28515625" style="126" bestFit="1" customWidth="1"/>
    <col min="11791" max="12032" width="9.140625" style="126"/>
    <col min="12033" max="12033" width="13.7109375" style="126" customWidth="1"/>
    <col min="12034" max="12034" width="17.28515625" style="126" customWidth="1"/>
    <col min="12035" max="12035" width="16.85546875" style="126" customWidth="1"/>
    <col min="12036" max="12036" width="14.85546875" style="126" customWidth="1"/>
    <col min="12037" max="12037" width="10.5703125" style="126" customWidth="1"/>
    <col min="12038" max="12038" width="17.7109375" style="126" customWidth="1"/>
    <col min="12039" max="12045" width="9.140625" style="126"/>
    <col min="12046" max="12046" width="14.28515625" style="126" bestFit="1" customWidth="1"/>
    <col min="12047" max="12288" width="9.140625" style="126"/>
    <col min="12289" max="12289" width="13.7109375" style="126" customWidth="1"/>
    <col min="12290" max="12290" width="17.28515625" style="126" customWidth="1"/>
    <col min="12291" max="12291" width="16.85546875" style="126" customWidth="1"/>
    <col min="12292" max="12292" width="14.85546875" style="126" customWidth="1"/>
    <col min="12293" max="12293" width="10.5703125" style="126" customWidth="1"/>
    <col min="12294" max="12294" width="17.7109375" style="126" customWidth="1"/>
    <col min="12295" max="12301" width="9.140625" style="126"/>
    <col min="12302" max="12302" width="14.28515625" style="126" bestFit="1" customWidth="1"/>
    <col min="12303" max="12544" width="9.140625" style="126"/>
    <col min="12545" max="12545" width="13.7109375" style="126" customWidth="1"/>
    <col min="12546" max="12546" width="17.28515625" style="126" customWidth="1"/>
    <col min="12547" max="12547" width="16.85546875" style="126" customWidth="1"/>
    <col min="12548" max="12548" width="14.85546875" style="126" customWidth="1"/>
    <col min="12549" max="12549" width="10.5703125" style="126" customWidth="1"/>
    <col min="12550" max="12550" width="17.7109375" style="126" customWidth="1"/>
    <col min="12551" max="12557" width="9.140625" style="126"/>
    <col min="12558" max="12558" width="14.28515625" style="126" bestFit="1" customWidth="1"/>
    <col min="12559" max="12800" width="9.140625" style="126"/>
    <col min="12801" max="12801" width="13.7109375" style="126" customWidth="1"/>
    <col min="12802" max="12802" width="17.28515625" style="126" customWidth="1"/>
    <col min="12803" max="12803" width="16.85546875" style="126" customWidth="1"/>
    <col min="12804" max="12804" width="14.85546875" style="126" customWidth="1"/>
    <col min="12805" max="12805" width="10.5703125" style="126" customWidth="1"/>
    <col min="12806" max="12806" width="17.7109375" style="126" customWidth="1"/>
    <col min="12807" max="12813" width="9.140625" style="126"/>
    <col min="12814" max="12814" width="14.28515625" style="126" bestFit="1" customWidth="1"/>
    <col min="12815" max="13056" width="9.140625" style="126"/>
    <col min="13057" max="13057" width="13.7109375" style="126" customWidth="1"/>
    <col min="13058" max="13058" width="17.28515625" style="126" customWidth="1"/>
    <col min="13059" max="13059" width="16.85546875" style="126" customWidth="1"/>
    <col min="13060" max="13060" width="14.85546875" style="126" customWidth="1"/>
    <col min="13061" max="13061" width="10.5703125" style="126" customWidth="1"/>
    <col min="13062" max="13062" width="17.7109375" style="126" customWidth="1"/>
    <col min="13063" max="13069" width="9.140625" style="126"/>
    <col min="13070" max="13070" width="14.28515625" style="126" bestFit="1" customWidth="1"/>
    <col min="13071" max="13312" width="9.140625" style="126"/>
    <col min="13313" max="13313" width="13.7109375" style="126" customWidth="1"/>
    <col min="13314" max="13314" width="17.28515625" style="126" customWidth="1"/>
    <col min="13315" max="13315" width="16.85546875" style="126" customWidth="1"/>
    <col min="13316" max="13316" width="14.85546875" style="126" customWidth="1"/>
    <col min="13317" max="13317" width="10.5703125" style="126" customWidth="1"/>
    <col min="13318" max="13318" width="17.7109375" style="126" customWidth="1"/>
    <col min="13319" max="13325" width="9.140625" style="126"/>
    <col min="13326" max="13326" width="14.28515625" style="126" bestFit="1" customWidth="1"/>
    <col min="13327" max="13568" width="9.140625" style="126"/>
    <col min="13569" max="13569" width="13.7109375" style="126" customWidth="1"/>
    <col min="13570" max="13570" width="17.28515625" style="126" customWidth="1"/>
    <col min="13571" max="13571" width="16.85546875" style="126" customWidth="1"/>
    <col min="13572" max="13572" width="14.85546875" style="126" customWidth="1"/>
    <col min="13573" max="13573" width="10.5703125" style="126" customWidth="1"/>
    <col min="13574" max="13574" width="17.7109375" style="126" customWidth="1"/>
    <col min="13575" max="13581" width="9.140625" style="126"/>
    <col min="13582" max="13582" width="14.28515625" style="126" bestFit="1" customWidth="1"/>
    <col min="13583" max="13824" width="9.140625" style="126"/>
    <col min="13825" max="13825" width="13.7109375" style="126" customWidth="1"/>
    <col min="13826" max="13826" width="17.28515625" style="126" customWidth="1"/>
    <col min="13827" max="13827" width="16.85546875" style="126" customWidth="1"/>
    <col min="13828" max="13828" width="14.85546875" style="126" customWidth="1"/>
    <col min="13829" max="13829" width="10.5703125" style="126" customWidth="1"/>
    <col min="13830" max="13830" width="17.7109375" style="126" customWidth="1"/>
    <col min="13831" max="13837" width="9.140625" style="126"/>
    <col min="13838" max="13838" width="14.28515625" style="126" bestFit="1" customWidth="1"/>
    <col min="13839" max="14080" width="9.140625" style="126"/>
    <col min="14081" max="14081" width="13.7109375" style="126" customWidth="1"/>
    <col min="14082" max="14082" width="17.28515625" style="126" customWidth="1"/>
    <col min="14083" max="14083" width="16.85546875" style="126" customWidth="1"/>
    <col min="14084" max="14084" width="14.85546875" style="126" customWidth="1"/>
    <col min="14085" max="14085" width="10.5703125" style="126" customWidth="1"/>
    <col min="14086" max="14086" width="17.7109375" style="126" customWidth="1"/>
    <col min="14087" max="14093" width="9.140625" style="126"/>
    <col min="14094" max="14094" width="14.28515625" style="126" bestFit="1" customWidth="1"/>
    <col min="14095" max="14336" width="9.140625" style="126"/>
    <col min="14337" max="14337" width="13.7109375" style="126" customWidth="1"/>
    <col min="14338" max="14338" width="17.28515625" style="126" customWidth="1"/>
    <col min="14339" max="14339" width="16.85546875" style="126" customWidth="1"/>
    <col min="14340" max="14340" width="14.85546875" style="126" customWidth="1"/>
    <col min="14341" max="14341" width="10.5703125" style="126" customWidth="1"/>
    <col min="14342" max="14342" width="17.7109375" style="126" customWidth="1"/>
    <col min="14343" max="14349" width="9.140625" style="126"/>
    <col min="14350" max="14350" width="14.28515625" style="126" bestFit="1" customWidth="1"/>
    <col min="14351" max="14592" width="9.140625" style="126"/>
    <col min="14593" max="14593" width="13.7109375" style="126" customWidth="1"/>
    <col min="14594" max="14594" width="17.28515625" style="126" customWidth="1"/>
    <col min="14595" max="14595" width="16.85546875" style="126" customWidth="1"/>
    <col min="14596" max="14596" width="14.85546875" style="126" customWidth="1"/>
    <col min="14597" max="14597" width="10.5703125" style="126" customWidth="1"/>
    <col min="14598" max="14598" width="17.7109375" style="126" customWidth="1"/>
    <col min="14599" max="14605" width="9.140625" style="126"/>
    <col min="14606" max="14606" width="14.28515625" style="126" bestFit="1" customWidth="1"/>
    <col min="14607" max="14848" width="9.140625" style="126"/>
    <col min="14849" max="14849" width="13.7109375" style="126" customWidth="1"/>
    <col min="14850" max="14850" width="17.28515625" style="126" customWidth="1"/>
    <col min="14851" max="14851" width="16.85546875" style="126" customWidth="1"/>
    <col min="14852" max="14852" width="14.85546875" style="126" customWidth="1"/>
    <col min="14853" max="14853" width="10.5703125" style="126" customWidth="1"/>
    <col min="14854" max="14854" width="17.7109375" style="126" customWidth="1"/>
    <col min="14855" max="14861" width="9.140625" style="126"/>
    <col min="14862" max="14862" width="14.28515625" style="126" bestFit="1" customWidth="1"/>
    <col min="14863" max="15104" width="9.140625" style="126"/>
    <col min="15105" max="15105" width="13.7109375" style="126" customWidth="1"/>
    <col min="15106" max="15106" width="17.28515625" style="126" customWidth="1"/>
    <col min="15107" max="15107" width="16.85546875" style="126" customWidth="1"/>
    <col min="15108" max="15108" width="14.85546875" style="126" customWidth="1"/>
    <col min="15109" max="15109" width="10.5703125" style="126" customWidth="1"/>
    <col min="15110" max="15110" width="17.7109375" style="126" customWidth="1"/>
    <col min="15111" max="15117" width="9.140625" style="126"/>
    <col min="15118" max="15118" width="14.28515625" style="126" bestFit="1" customWidth="1"/>
    <col min="15119" max="15360" width="9.140625" style="126"/>
    <col min="15361" max="15361" width="13.7109375" style="126" customWidth="1"/>
    <col min="15362" max="15362" width="17.28515625" style="126" customWidth="1"/>
    <col min="15363" max="15363" width="16.85546875" style="126" customWidth="1"/>
    <col min="15364" max="15364" width="14.85546875" style="126" customWidth="1"/>
    <col min="15365" max="15365" width="10.5703125" style="126" customWidth="1"/>
    <col min="15366" max="15366" width="17.7109375" style="126" customWidth="1"/>
    <col min="15367" max="15373" width="9.140625" style="126"/>
    <col min="15374" max="15374" width="14.28515625" style="126" bestFit="1" customWidth="1"/>
    <col min="15375" max="15616" width="9.140625" style="126"/>
    <col min="15617" max="15617" width="13.7109375" style="126" customWidth="1"/>
    <col min="15618" max="15618" width="17.28515625" style="126" customWidth="1"/>
    <col min="15619" max="15619" width="16.85546875" style="126" customWidth="1"/>
    <col min="15620" max="15620" width="14.85546875" style="126" customWidth="1"/>
    <col min="15621" max="15621" width="10.5703125" style="126" customWidth="1"/>
    <col min="15622" max="15622" width="17.7109375" style="126" customWidth="1"/>
    <col min="15623" max="15629" width="9.140625" style="126"/>
    <col min="15630" max="15630" width="14.28515625" style="126" bestFit="1" customWidth="1"/>
    <col min="15631" max="15872" width="9.140625" style="126"/>
    <col min="15873" max="15873" width="13.7109375" style="126" customWidth="1"/>
    <col min="15874" max="15874" width="17.28515625" style="126" customWidth="1"/>
    <col min="15875" max="15875" width="16.85546875" style="126" customWidth="1"/>
    <col min="15876" max="15876" width="14.85546875" style="126" customWidth="1"/>
    <col min="15877" max="15877" width="10.5703125" style="126" customWidth="1"/>
    <col min="15878" max="15878" width="17.7109375" style="126" customWidth="1"/>
    <col min="15879" max="15885" width="9.140625" style="126"/>
    <col min="15886" max="15886" width="14.28515625" style="126" bestFit="1" customWidth="1"/>
    <col min="15887" max="16128" width="9.140625" style="126"/>
    <col min="16129" max="16129" width="13.7109375" style="126" customWidth="1"/>
    <col min="16130" max="16130" width="17.28515625" style="126" customWidth="1"/>
    <col min="16131" max="16131" width="16.85546875" style="126" customWidth="1"/>
    <col min="16132" max="16132" width="14.85546875" style="126" customWidth="1"/>
    <col min="16133" max="16133" width="10.5703125" style="126" customWidth="1"/>
    <col min="16134" max="16134" width="17.7109375" style="126" customWidth="1"/>
    <col min="16135" max="16141" width="9.140625" style="126"/>
    <col min="16142" max="16142" width="14.28515625" style="126" bestFit="1" customWidth="1"/>
    <col min="16143" max="16384" width="9.140625" style="126"/>
  </cols>
  <sheetData>
    <row r="1" spans="1:14" ht="15" customHeight="1" x14ac:dyDescent="0.25">
      <c r="A1" s="201" t="s">
        <v>81</v>
      </c>
      <c r="B1" s="202"/>
      <c r="C1" s="202"/>
      <c r="D1" s="202"/>
      <c r="E1" s="202"/>
      <c r="F1" s="203"/>
    </row>
    <row r="2" spans="1:14" ht="15" customHeight="1" x14ac:dyDescent="0.25">
      <c r="A2" s="204" t="s">
        <v>82</v>
      </c>
      <c r="B2" s="197"/>
      <c r="C2" s="197"/>
      <c r="D2" s="197"/>
      <c r="E2" s="197"/>
      <c r="F2" s="198"/>
    </row>
    <row r="3" spans="1:14" ht="15" customHeight="1" x14ac:dyDescent="0.25">
      <c r="A3" s="204" t="s">
        <v>83</v>
      </c>
      <c r="B3" s="197"/>
      <c r="C3" s="197"/>
      <c r="D3" s="197"/>
      <c r="E3" s="197"/>
      <c r="F3" s="198"/>
    </row>
    <row r="4" spans="1:14" ht="15" customHeight="1" x14ac:dyDescent="0.25">
      <c r="A4" s="127"/>
      <c r="B4" s="128"/>
      <c r="C4" s="128"/>
      <c r="D4" s="128"/>
      <c r="E4" s="128"/>
      <c r="F4" s="129"/>
    </row>
    <row r="5" spans="1:14" ht="15" customHeight="1" x14ac:dyDescent="0.25">
      <c r="A5" s="130" t="s">
        <v>84</v>
      </c>
      <c r="B5" s="131"/>
      <c r="C5" s="132" t="s">
        <v>85</v>
      </c>
      <c r="D5" s="132"/>
      <c r="E5" s="132"/>
      <c r="F5" s="133">
        <f ca="1">NOW()</f>
        <v>45161.603618981484</v>
      </c>
    </row>
    <row r="6" spans="1:14" ht="15" customHeight="1" x14ac:dyDescent="0.25">
      <c r="A6" s="130" t="s">
        <v>86</v>
      </c>
      <c r="B6" s="131"/>
      <c r="C6" s="132" t="s">
        <v>85</v>
      </c>
      <c r="D6" s="132"/>
      <c r="E6" s="132"/>
      <c r="F6" s="134"/>
    </row>
    <row r="7" spans="1:14" ht="15" customHeight="1" x14ac:dyDescent="0.25">
      <c r="A7" s="135"/>
      <c r="B7" s="132"/>
      <c r="C7" s="132"/>
      <c r="D7" s="132"/>
      <c r="E7" s="132"/>
      <c r="F7" s="134"/>
    </row>
    <row r="8" spans="1:14" ht="20.100000000000001" customHeight="1" x14ac:dyDescent="0.25">
      <c r="A8" s="205" t="s">
        <v>87</v>
      </c>
      <c r="B8" s="206"/>
      <c r="C8" s="206"/>
      <c r="D8" s="206"/>
      <c r="E8" s="206"/>
      <c r="F8" s="207"/>
    </row>
    <row r="9" spans="1:14" ht="20.100000000000001" customHeight="1" x14ac:dyDescent="0.25">
      <c r="A9" s="208"/>
      <c r="B9" s="209"/>
      <c r="C9" s="209"/>
      <c r="D9" s="209"/>
      <c r="E9" s="209"/>
      <c r="F9" s="210"/>
    </row>
    <row r="10" spans="1:14" ht="20.100000000000001" customHeight="1" x14ac:dyDescent="0.25">
      <c r="A10" s="189" t="s">
        <v>88</v>
      </c>
      <c r="B10" s="190"/>
      <c r="C10" s="190"/>
      <c r="D10" s="136">
        <f>'5510- Grv. Uzk. Kıst'!B6</f>
        <v>1</v>
      </c>
      <c r="E10" s="136">
        <f>'5510- Grv. Uzk. Kıst'!B3</f>
        <v>2</v>
      </c>
      <c r="F10" s="137">
        <f>'5510- Grv. Uzk. Kıst'!B4</f>
        <v>3</v>
      </c>
      <c r="G10" s="138"/>
      <c r="H10" s="138"/>
      <c r="I10" s="138"/>
      <c r="J10" s="138"/>
    </row>
    <row r="11" spans="1:14" ht="20.100000000000001" customHeight="1" x14ac:dyDescent="0.25">
      <c r="A11" s="191" t="s">
        <v>89</v>
      </c>
      <c r="B11" s="192"/>
      <c r="C11" s="192"/>
      <c r="D11" s="192"/>
      <c r="E11" s="192"/>
      <c r="F11" s="193"/>
    </row>
    <row r="12" spans="1:14" ht="20.100000000000001" customHeight="1" x14ac:dyDescent="0.25">
      <c r="A12" s="139"/>
      <c r="B12" s="140"/>
      <c r="C12" s="140"/>
      <c r="D12" s="140"/>
      <c r="E12" s="140"/>
      <c r="F12" s="141"/>
    </row>
    <row r="13" spans="1:14" ht="15" customHeight="1" x14ac:dyDescent="0.25">
      <c r="A13" s="194"/>
      <c r="B13" s="195"/>
      <c r="C13" s="195"/>
      <c r="D13" s="195"/>
      <c r="E13" s="195"/>
      <c r="F13" s="196"/>
      <c r="N13" s="142"/>
    </row>
    <row r="14" spans="1:14" ht="15" customHeight="1" x14ac:dyDescent="0.25">
      <c r="A14" s="139"/>
      <c r="B14" s="140"/>
      <c r="C14" s="140"/>
      <c r="D14" s="140"/>
      <c r="E14" s="197" t="s">
        <v>90</v>
      </c>
      <c r="F14" s="198"/>
    </row>
    <row r="15" spans="1:14" ht="15" customHeight="1" x14ac:dyDescent="0.25">
      <c r="A15" s="139"/>
      <c r="B15" s="140"/>
      <c r="C15" s="140"/>
      <c r="D15" s="140"/>
      <c r="E15" s="199" t="s">
        <v>91</v>
      </c>
      <c r="F15" s="200"/>
    </row>
    <row r="16" spans="1:14" ht="15" customHeight="1" x14ac:dyDescent="0.25">
      <c r="A16" s="139"/>
      <c r="B16" s="140"/>
      <c r="C16" s="140"/>
      <c r="D16" s="140"/>
      <c r="E16" s="215"/>
      <c r="F16" s="216"/>
    </row>
    <row r="17" spans="1:6" ht="15" customHeight="1" x14ac:dyDescent="0.25">
      <c r="A17" s="139"/>
      <c r="B17" s="140"/>
      <c r="C17" s="140"/>
      <c r="D17" s="140"/>
      <c r="E17" s="213">
        <f>'5510- Grv. Uzk. Kıst'!C64</f>
        <v>11</v>
      </c>
      <c r="F17" s="214"/>
    </row>
    <row r="18" spans="1:6" ht="15" customHeight="1" x14ac:dyDescent="0.25">
      <c r="A18" s="139"/>
      <c r="B18" s="140"/>
      <c r="C18" s="140"/>
      <c r="D18" s="140"/>
      <c r="E18" s="213">
        <f>'5510- Grv. Uzk. Kıst'!C65</f>
        <v>12</v>
      </c>
      <c r="F18" s="214"/>
    </row>
    <row r="19" spans="1:6" ht="20.100000000000001" customHeight="1" x14ac:dyDescent="0.25">
      <c r="A19" s="139"/>
      <c r="B19" s="140"/>
      <c r="C19" s="140"/>
      <c r="D19" s="140"/>
      <c r="E19" s="143"/>
      <c r="F19" s="144"/>
    </row>
    <row r="20" spans="1:6" ht="15" customHeight="1" x14ac:dyDescent="0.25">
      <c r="A20" s="204" t="s">
        <v>92</v>
      </c>
      <c r="B20" s="197"/>
      <c r="C20" s="197"/>
      <c r="D20" s="197"/>
      <c r="E20" s="197"/>
      <c r="F20" s="198"/>
    </row>
    <row r="21" spans="1:6" ht="15" customHeight="1" x14ac:dyDescent="0.25">
      <c r="A21" s="217">
        <f ca="1">F5</f>
        <v>45161.603618981484</v>
      </c>
      <c r="B21" s="215"/>
      <c r="C21" s="215"/>
      <c r="D21" s="215"/>
      <c r="E21" s="215"/>
      <c r="F21" s="216"/>
    </row>
    <row r="22" spans="1:6" ht="15" customHeight="1" x14ac:dyDescent="0.25">
      <c r="A22" s="145"/>
      <c r="B22" s="146"/>
      <c r="C22" s="215"/>
      <c r="D22" s="215"/>
      <c r="E22" s="146"/>
      <c r="F22" s="133"/>
    </row>
    <row r="23" spans="1:6" ht="15" customHeight="1" x14ac:dyDescent="0.25">
      <c r="A23" s="171"/>
      <c r="B23" s="172"/>
      <c r="C23" s="172"/>
      <c r="D23" s="172"/>
      <c r="E23" s="172"/>
      <c r="F23" s="173"/>
    </row>
    <row r="24" spans="1:6" ht="15" customHeight="1" x14ac:dyDescent="0.25">
      <c r="A24" s="218">
        <f>'5510- Grv. Uzk. Kıst'!F64</f>
        <v>13</v>
      </c>
      <c r="B24" s="219"/>
      <c r="C24" s="219"/>
      <c r="D24" s="219"/>
      <c r="E24" s="219"/>
      <c r="F24" s="220"/>
    </row>
    <row r="25" spans="1:6" ht="15" customHeight="1" x14ac:dyDescent="0.25">
      <c r="A25" s="218">
        <f>'5510- Grv. Uzk. Kıst'!F65</f>
        <v>14</v>
      </c>
      <c r="B25" s="219"/>
      <c r="C25" s="219"/>
      <c r="D25" s="219"/>
      <c r="E25" s="219"/>
      <c r="F25" s="220"/>
    </row>
    <row r="26" spans="1:6" ht="27.75" customHeight="1" thickBot="1" x14ac:dyDescent="0.3">
      <c r="A26" s="135"/>
      <c r="B26" s="132"/>
      <c r="C26" s="132"/>
      <c r="D26" s="132"/>
      <c r="E26" s="132"/>
      <c r="F26" s="134"/>
    </row>
    <row r="27" spans="1:6" ht="18" customHeight="1" x14ac:dyDescent="0.25">
      <c r="A27" s="221" t="s">
        <v>93</v>
      </c>
      <c r="B27" s="222"/>
      <c r="C27" s="222"/>
      <c r="D27" s="222"/>
      <c r="E27" s="223"/>
      <c r="F27" s="224"/>
    </row>
    <row r="28" spans="1:6" ht="15" customHeight="1" x14ac:dyDescent="0.25">
      <c r="A28" s="179" t="s">
        <v>94</v>
      </c>
      <c r="B28" s="180"/>
      <c r="C28" s="183" t="s">
        <v>95</v>
      </c>
      <c r="D28" s="184" t="s">
        <v>96</v>
      </c>
      <c r="E28" s="185" t="s">
        <v>97</v>
      </c>
      <c r="F28" s="186"/>
    </row>
    <row r="29" spans="1:6" ht="12.75" customHeight="1" x14ac:dyDescent="0.25">
      <c r="A29" s="181"/>
      <c r="B29" s="182"/>
      <c r="C29" s="183"/>
      <c r="D29" s="184"/>
      <c r="E29" s="187"/>
      <c r="F29" s="188"/>
    </row>
    <row r="30" spans="1:6" ht="24" customHeight="1" x14ac:dyDescent="0.25">
      <c r="A30" s="147">
        <f>'5510- Grv. Uzk. Kıst'!B3</f>
        <v>2</v>
      </c>
      <c r="B30" s="148">
        <f>'5510- Grv. Uzk. Kıst'!B4</f>
        <v>3</v>
      </c>
      <c r="C30" s="149">
        <f>'5510- Grv. Uzk. Kıst'!B5</f>
        <v>4</v>
      </c>
      <c r="D30" s="149">
        <f>'5510- Grv. Uzk. Kıst'!B6</f>
        <v>1</v>
      </c>
      <c r="E30" s="225">
        <f>'5510- Grv. Uzk. Kıst'!G59</f>
        <v>3966.456000000001</v>
      </c>
      <c r="F30" s="226"/>
    </row>
    <row r="31" spans="1:6" ht="41.25" customHeight="1" x14ac:dyDescent="0.25">
      <c r="A31" s="150" t="s">
        <v>98</v>
      </c>
      <c r="B31" s="227" t="s">
        <v>99</v>
      </c>
      <c r="C31" s="228"/>
      <c r="D31" s="228"/>
      <c r="E31" s="228"/>
      <c r="F31" s="229"/>
    </row>
    <row r="32" spans="1:6" ht="20.100000000000001" customHeight="1" thickBot="1" x14ac:dyDescent="0.3">
      <c r="A32" s="151" t="s">
        <v>100</v>
      </c>
      <c r="B32" s="227" t="s">
        <v>99</v>
      </c>
      <c r="C32" s="228"/>
      <c r="D32" s="228"/>
      <c r="E32" s="228"/>
      <c r="F32" s="229"/>
    </row>
    <row r="33" spans="1:6" ht="20.100000000000001" customHeight="1" x14ac:dyDescent="0.25">
      <c r="A33" s="152"/>
      <c r="B33" s="153"/>
      <c r="C33" s="153"/>
      <c r="D33" s="153"/>
      <c r="E33" s="153"/>
      <c r="F33" s="154"/>
    </row>
    <row r="34" spans="1:6" ht="20.100000000000001" customHeight="1" x14ac:dyDescent="0.25">
      <c r="A34" s="230" t="s">
        <v>101</v>
      </c>
      <c r="B34" s="174"/>
      <c r="C34" s="174"/>
      <c r="D34" s="174"/>
      <c r="E34" s="174"/>
      <c r="F34" s="175"/>
    </row>
    <row r="35" spans="1:6" ht="8.25" customHeight="1" x14ac:dyDescent="0.25">
      <c r="A35" s="176"/>
      <c r="B35" s="177"/>
      <c r="C35" s="177"/>
      <c r="D35" s="177"/>
      <c r="E35" s="177"/>
      <c r="F35" s="178"/>
    </row>
    <row r="36" spans="1:6" ht="20.100000000000001" customHeight="1" x14ac:dyDescent="0.25">
      <c r="A36" s="176" t="s">
        <v>102</v>
      </c>
      <c r="B36" s="177"/>
      <c r="C36" s="177"/>
      <c r="D36" s="177"/>
      <c r="E36" s="177"/>
      <c r="F36" s="178"/>
    </row>
    <row r="37" spans="1:6" ht="12.75" customHeight="1" x14ac:dyDescent="0.25">
      <c r="A37" s="155"/>
      <c r="B37" s="156"/>
      <c r="C37" s="156"/>
      <c r="D37" s="156"/>
      <c r="E37" s="156"/>
      <c r="F37" s="157"/>
    </row>
    <row r="38" spans="1:6" ht="15" customHeight="1" x14ac:dyDescent="0.25">
      <c r="A38" s="158"/>
      <c r="B38" s="159"/>
      <c r="C38" s="159"/>
      <c r="D38" s="174" t="s">
        <v>103</v>
      </c>
      <c r="E38" s="174"/>
      <c r="F38" s="175"/>
    </row>
    <row r="39" spans="1:6" ht="15" customHeight="1" x14ac:dyDescent="0.25">
      <c r="A39" s="158"/>
      <c r="B39" s="159"/>
      <c r="C39" s="159"/>
      <c r="D39" s="174" t="s">
        <v>90</v>
      </c>
      <c r="E39" s="174"/>
      <c r="F39" s="175"/>
    </row>
    <row r="40" spans="1:6" ht="15" customHeight="1" x14ac:dyDescent="0.25">
      <c r="A40" s="158"/>
      <c r="B40" s="159"/>
      <c r="C40" s="159"/>
      <c r="D40" s="211"/>
      <c r="E40" s="211"/>
      <c r="F40" s="212"/>
    </row>
    <row r="41" spans="1:6" ht="15" customHeight="1" x14ac:dyDescent="0.25">
      <c r="A41" s="163" t="s">
        <v>108</v>
      </c>
      <c r="B41" s="164"/>
      <c r="C41" s="164"/>
      <c r="D41" s="211">
        <f>A24</f>
        <v>13</v>
      </c>
      <c r="E41" s="211"/>
      <c r="F41" s="212"/>
    </row>
    <row r="42" spans="1:6" ht="15" customHeight="1" x14ac:dyDescent="0.25">
      <c r="A42" s="165" t="s">
        <v>104</v>
      </c>
      <c r="B42" s="166"/>
      <c r="C42" s="164"/>
      <c r="D42" s="211">
        <f>A25</f>
        <v>14</v>
      </c>
      <c r="E42" s="211"/>
      <c r="F42" s="212"/>
    </row>
    <row r="43" spans="1:6" ht="15" customHeight="1" x14ac:dyDescent="0.25">
      <c r="A43" s="165" t="s">
        <v>105</v>
      </c>
      <c r="B43" s="166"/>
      <c r="C43" s="167" t="s">
        <v>106</v>
      </c>
      <c r="D43" s="164"/>
      <c r="E43" s="159"/>
      <c r="F43" s="160"/>
    </row>
    <row r="44" spans="1:6" ht="20.100000000000001" customHeight="1" thickBot="1" x14ac:dyDescent="0.3">
      <c r="A44" s="168"/>
      <c r="B44" s="169"/>
      <c r="C44" s="170" t="s">
        <v>107</v>
      </c>
      <c r="D44" s="169"/>
      <c r="E44" s="161"/>
      <c r="F44" s="162"/>
    </row>
  </sheetData>
  <sheetProtection insertColumns="0" insertRows="0" deleteColumns="0" deleteRows="0"/>
  <mergeCells count="34">
    <mergeCell ref="D40:F40"/>
    <mergeCell ref="D41:F41"/>
    <mergeCell ref="D42:F42"/>
    <mergeCell ref="E18:F18"/>
    <mergeCell ref="E16:F16"/>
    <mergeCell ref="E17:F17"/>
    <mergeCell ref="A20:F20"/>
    <mergeCell ref="A21:F21"/>
    <mergeCell ref="A24:F24"/>
    <mergeCell ref="A25:F25"/>
    <mergeCell ref="A27:F27"/>
    <mergeCell ref="C22:D22"/>
    <mergeCell ref="E30:F30"/>
    <mergeCell ref="B31:F31"/>
    <mergeCell ref="B32:F32"/>
    <mergeCell ref="A34:F34"/>
    <mergeCell ref="A1:F1"/>
    <mergeCell ref="A2:F2"/>
    <mergeCell ref="A3:F3"/>
    <mergeCell ref="A8:F8"/>
    <mergeCell ref="A9:F9"/>
    <mergeCell ref="A10:C10"/>
    <mergeCell ref="A11:F11"/>
    <mergeCell ref="A13:F13"/>
    <mergeCell ref="E14:F14"/>
    <mergeCell ref="E15:F15"/>
    <mergeCell ref="D38:F38"/>
    <mergeCell ref="D39:F39"/>
    <mergeCell ref="A35:F35"/>
    <mergeCell ref="A36:F36"/>
    <mergeCell ref="A28:B29"/>
    <mergeCell ref="C28:C29"/>
    <mergeCell ref="D28:D29"/>
    <mergeCell ref="E28:F29"/>
  </mergeCells>
  <pageMargins left="0.51181102362204722" right="0.51181102362204722" top="0.70866141732283472" bottom="0.70866141732283472" header="0.51181102362204722" footer="0.51181102362204722"/>
  <pageSetup paperSize="9" orientation="portrait" r:id="rId1"/>
  <headerFooter alignWithMargins="0">
    <oddFooter>&amp;Cv.2, 23.08.2023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="120" zoomScaleNormal="120" workbookViewId="0">
      <selection activeCell="B9" sqref="B9:C9"/>
    </sheetView>
  </sheetViews>
  <sheetFormatPr defaultRowHeight="17.100000000000001" customHeight="1" x14ac:dyDescent="0.2"/>
  <cols>
    <col min="1" max="1" width="24" style="1" customWidth="1"/>
    <col min="2" max="2" width="10.28515625" style="119" customWidth="1"/>
    <col min="3" max="3" width="23.42578125" style="119" customWidth="1"/>
    <col min="4" max="4" width="10.140625" style="119" customWidth="1"/>
    <col min="5" max="5" width="13.85546875" style="119" customWidth="1"/>
    <col min="6" max="6" width="24.140625" style="119" customWidth="1"/>
    <col min="7" max="7" width="13.7109375" style="119" customWidth="1"/>
    <col min="8" max="8" width="9.140625" style="1"/>
    <col min="9" max="9" width="20.42578125" style="1" bestFit="1" customWidth="1"/>
    <col min="10" max="10" width="9.140625" style="1"/>
    <col min="11" max="11" width="18" style="1" customWidth="1"/>
    <col min="12" max="13" width="9.140625" style="1"/>
    <col min="14" max="14" width="24.85546875" style="1" customWidth="1"/>
    <col min="15" max="16384" width="9.140625" style="1"/>
  </cols>
  <sheetData>
    <row r="1" spans="1:16" ht="17.100000000000001" customHeight="1" x14ac:dyDescent="0.2">
      <c r="A1" s="284" t="s">
        <v>0</v>
      </c>
      <c r="B1" s="285"/>
      <c r="C1" s="285"/>
      <c r="D1" s="285"/>
      <c r="E1" s="285"/>
      <c r="F1" s="285"/>
      <c r="G1" s="285"/>
    </row>
    <row r="2" spans="1:16" ht="17.100000000000001" customHeight="1" thickBot="1" x14ac:dyDescent="0.25">
      <c r="A2" s="286" t="s">
        <v>1</v>
      </c>
      <c r="B2" s="287"/>
      <c r="C2" s="287"/>
      <c r="D2" s="287"/>
      <c r="E2" s="287"/>
      <c r="F2" s="287"/>
      <c r="G2" s="287"/>
    </row>
    <row r="3" spans="1:16" ht="17.100000000000001" customHeight="1" x14ac:dyDescent="0.2">
      <c r="A3" s="2" t="s">
        <v>2</v>
      </c>
      <c r="B3" s="288">
        <v>2</v>
      </c>
      <c r="C3" s="289"/>
      <c r="D3" s="290" t="s">
        <v>3</v>
      </c>
      <c r="E3" s="290"/>
      <c r="F3" s="291" t="s">
        <v>4</v>
      </c>
      <c r="G3" s="292"/>
    </row>
    <row r="4" spans="1:16" ht="17.100000000000001" customHeight="1" x14ac:dyDescent="0.2">
      <c r="A4" s="3" t="s">
        <v>5</v>
      </c>
      <c r="B4" s="278">
        <v>3</v>
      </c>
      <c r="C4" s="279"/>
      <c r="D4" s="253" t="s">
        <v>6</v>
      </c>
      <c r="E4" s="253"/>
      <c r="F4" s="280" t="s">
        <v>7</v>
      </c>
      <c r="G4" s="281"/>
    </row>
    <row r="5" spans="1:16" ht="17.100000000000001" customHeight="1" x14ac:dyDescent="0.2">
      <c r="A5" s="3" t="s">
        <v>8</v>
      </c>
      <c r="B5" s="278">
        <v>4</v>
      </c>
      <c r="C5" s="279"/>
      <c r="D5" s="253" t="s">
        <v>9</v>
      </c>
      <c r="E5" s="253"/>
      <c r="F5" s="280" t="s">
        <v>10</v>
      </c>
      <c r="G5" s="281"/>
    </row>
    <row r="6" spans="1:16" ht="17.100000000000001" customHeight="1" x14ac:dyDescent="0.2">
      <c r="A6" s="3" t="s">
        <v>11</v>
      </c>
      <c r="B6" s="278">
        <v>1</v>
      </c>
      <c r="C6" s="279"/>
      <c r="D6" s="253" t="s">
        <v>12</v>
      </c>
      <c r="E6" s="253"/>
      <c r="F6" s="280" t="s">
        <v>13</v>
      </c>
      <c r="G6" s="281"/>
    </row>
    <row r="7" spans="1:16" ht="17.100000000000001" customHeight="1" x14ac:dyDescent="0.3">
      <c r="A7" s="124" t="s">
        <v>14</v>
      </c>
      <c r="B7" s="251">
        <v>5</v>
      </c>
      <c r="C7" s="252"/>
      <c r="D7" s="253" t="s">
        <v>15</v>
      </c>
      <c r="E7" s="253"/>
      <c r="F7" s="254">
        <v>101.82</v>
      </c>
      <c r="G7" s="255"/>
      <c r="I7" s="248" t="s">
        <v>16</v>
      </c>
      <c r="J7" s="249"/>
      <c r="K7" s="249"/>
      <c r="L7" s="249"/>
      <c r="M7" s="249"/>
      <c r="N7" s="249"/>
      <c r="O7" s="249"/>
      <c r="P7" s="250"/>
    </row>
    <row r="8" spans="1:16" ht="17.100000000000001" customHeight="1" x14ac:dyDescent="0.2">
      <c r="A8" s="4" t="s">
        <v>17</v>
      </c>
      <c r="B8" s="251">
        <v>6</v>
      </c>
      <c r="C8" s="252"/>
      <c r="D8" s="253" t="s">
        <v>18</v>
      </c>
      <c r="E8" s="253"/>
      <c r="F8" s="254">
        <v>1710.35</v>
      </c>
      <c r="G8" s="255"/>
    </row>
    <row r="9" spans="1:16" ht="17.100000000000001" customHeight="1" x14ac:dyDescent="0.2">
      <c r="A9" s="5" t="s">
        <v>19</v>
      </c>
      <c r="B9" s="266">
        <v>7</v>
      </c>
      <c r="C9" s="267"/>
      <c r="D9" s="253" t="s">
        <v>20</v>
      </c>
      <c r="E9" s="253"/>
      <c r="F9" s="268">
        <v>31</v>
      </c>
      <c r="G9" s="269"/>
      <c r="I9" s="293" t="s">
        <v>21</v>
      </c>
      <c r="J9" s="293"/>
      <c r="K9" s="293"/>
      <c r="L9" s="293"/>
      <c r="M9" s="293"/>
      <c r="N9" s="293"/>
      <c r="O9" s="293"/>
      <c r="P9" s="293"/>
    </row>
    <row r="10" spans="1:16" ht="17.100000000000001" customHeight="1" x14ac:dyDescent="0.2">
      <c r="A10" s="5" t="s">
        <v>22</v>
      </c>
      <c r="B10" s="276">
        <v>8</v>
      </c>
      <c r="C10" s="277"/>
      <c r="D10" s="253" t="s">
        <v>23</v>
      </c>
      <c r="E10" s="253"/>
      <c r="F10" s="268">
        <v>7</v>
      </c>
      <c r="G10" s="269"/>
      <c r="I10" s="293"/>
      <c r="J10" s="293"/>
      <c r="K10" s="293"/>
      <c r="L10" s="293"/>
      <c r="M10" s="293"/>
      <c r="N10" s="293"/>
      <c r="O10" s="293"/>
      <c r="P10" s="293"/>
    </row>
    <row r="11" spans="1:16" ht="17.100000000000001" customHeight="1" x14ac:dyDescent="0.2">
      <c r="A11" s="125"/>
      <c r="B11" s="295"/>
      <c r="C11" s="296"/>
      <c r="D11" s="270" t="s">
        <v>24</v>
      </c>
      <c r="E11" s="271"/>
      <c r="F11" s="272">
        <f>F9-F10</f>
        <v>24</v>
      </c>
      <c r="G11" s="273"/>
      <c r="J11" s="7"/>
      <c r="K11" s="8"/>
    </row>
    <row r="12" spans="1:16" ht="17.100000000000001" customHeight="1" thickBot="1" x14ac:dyDescent="0.3">
      <c r="A12" s="6"/>
      <c r="B12" s="297"/>
      <c r="C12" s="298"/>
      <c r="D12" s="253" t="s">
        <v>78</v>
      </c>
      <c r="E12" s="253"/>
      <c r="F12" s="299">
        <f>ROUND(((30-F10)/2),0)</f>
        <v>12</v>
      </c>
      <c r="G12" s="300"/>
      <c r="I12" s="301" t="s">
        <v>79</v>
      </c>
      <c r="J12" s="301"/>
      <c r="K12" s="301"/>
      <c r="L12" s="301"/>
      <c r="M12" s="301"/>
      <c r="N12" s="301"/>
    </row>
    <row r="13" spans="1:16" ht="15" customHeight="1" thickBot="1" x14ac:dyDescent="0.25">
      <c r="A13" s="256" t="s">
        <v>25</v>
      </c>
      <c r="B13" s="257"/>
      <c r="C13" s="244" t="s">
        <v>26</v>
      </c>
      <c r="D13" s="274"/>
      <c r="E13" s="245"/>
      <c r="F13" s="264" t="s">
        <v>27</v>
      </c>
      <c r="G13" s="275"/>
      <c r="I13" s="294" t="s">
        <v>80</v>
      </c>
      <c r="J13" s="294"/>
      <c r="K13" s="294"/>
      <c r="L13" s="294"/>
      <c r="M13" s="294"/>
      <c r="N13" s="294"/>
      <c r="O13" s="9"/>
      <c r="P13" s="9"/>
    </row>
    <row r="14" spans="1:16" ht="32.25" customHeight="1" thickBot="1" x14ac:dyDescent="0.25">
      <c r="A14" s="237"/>
      <c r="B14" s="238"/>
      <c r="C14" s="10"/>
      <c r="D14" s="11" t="s">
        <v>28</v>
      </c>
      <c r="E14" s="12" t="s">
        <v>29</v>
      </c>
      <c r="F14" s="264"/>
      <c r="G14" s="275"/>
      <c r="I14" s="9"/>
      <c r="J14" s="7"/>
      <c r="K14" s="8"/>
      <c r="L14" s="9"/>
      <c r="M14" s="9"/>
      <c r="N14" s="9"/>
      <c r="O14" s="9"/>
      <c r="P14" s="9"/>
    </row>
    <row r="15" spans="1:16" ht="15" customHeight="1" x14ac:dyDescent="0.2">
      <c r="A15" s="13" t="s">
        <v>30</v>
      </c>
      <c r="B15" s="14">
        <v>387.44</v>
      </c>
      <c r="C15" s="15" t="str">
        <f>A15</f>
        <v>Aylık Tutar</v>
      </c>
      <c r="D15" s="16">
        <f>ROUND(B15/F9*F10,2)</f>
        <v>87.49</v>
      </c>
      <c r="E15" s="17">
        <f>((B15-D15)*2/3)+D15</f>
        <v>287.45666666666665</v>
      </c>
      <c r="F15" s="15" t="str">
        <f t="shared" ref="F15:F38" si="0">A15</f>
        <v>Aylık Tutar</v>
      </c>
      <c r="G15" s="18">
        <f t="shared" ref="G15:G33" si="1">B15-E15</f>
        <v>99.983333333333348</v>
      </c>
      <c r="I15" s="9"/>
      <c r="J15" s="7"/>
      <c r="K15" s="8"/>
      <c r="L15" s="9"/>
      <c r="M15" s="9"/>
      <c r="N15" s="9"/>
      <c r="O15" s="9"/>
      <c r="P15" s="9"/>
    </row>
    <row r="16" spans="1:16" ht="15" customHeight="1" x14ac:dyDescent="0.2">
      <c r="A16" s="19" t="s">
        <v>31</v>
      </c>
      <c r="B16" s="20">
        <v>7979.29</v>
      </c>
      <c r="C16" s="21" t="str">
        <f>A16</f>
        <v>Taban Aylık</v>
      </c>
      <c r="D16" s="22">
        <f>ROUND(B16/F9*F10,2)</f>
        <v>1801.78</v>
      </c>
      <c r="E16" s="23">
        <f t="shared" ref="E16:E20" si="2">((B16-D16)*2/3)+D16</f>
        <v>5920.12</v>
      </c>
      <c r="F16" s="21" t="str">
        <f t="shared" si="0"/>
        <v>Taban Aylık</v>
      </c>
      <c r="G16" s="24">
        <f t="shared" si="1"/>
        <v>2059.17</v>
      </c>
      <c r="I16" s="9"/>
      <c r="J16" s="7"/>
      <c r="K16" s="8"/>
      <c r="L16" s="9"/>
      <c r="M16" s="9"/>
      <c r="N16" s="9"/>
      <c r="O16" s="9"/>
      <c r="P16" s="9"/>
    </row>
    <row r="17" spans="1:16" ht="15" customHeight="1" x14ac:dyDescent="0.2">
      <c r="A17" s="19" t="s">
        <v>32</v>
      </c>
      <c r="B17" s="20">
        <v>50.98</v>
      </c>
      <c r="C17" s="21" t="str">
        <f t="shared" ref="C17:C35" si="3">A17</f>
        <v>Kıdem Aylığı</v>
      </c>
      <c r="D17" s="22">
        <f>ROUND(B17/F9*F10,2)</f>
        <v>11.51</v>
      </c>
      <c r="E17" s="23">
        <f t="shared" si="2"/>
        <v>37.823333333333331</v>
      </c>
      <c r="F17" s="21" t="str">
        <f t="shared" si="0"/>
        <v>Kıdem Aylığı</v>
      </c>
      <c r="G17" s="24">
        <f t="shared" si="1"/>
        <v>13.156666666666666</v>
      </c>
      <c r="I17" s="9"/>
      <c r="J17" s="7"/>
      <c r="K17" s="8"/>
      <c r="L17" s="25"/>
      <c r="M17" s="9"/>
      <c r="N17" s="9"/>
      <c r="O17" s="9"/>
      <c r="P17" s="9"/>
    </row>
    <row r="18" spans="1:16" ht="15" customHeight="1" thickBot="1" x14ac:dyDescent="0.25">
      <c r="A18" s="19" t="s">
        <v>33</v>
      </c>
      <c r="B18" s="20">
        <v>866.65</v>
      </c>
      <c r="C18" s="21" t="str">
        <f t="shared" si="3"/>
        <v>Ek Gösterge</v>
      </c>
      <c r="D18" s="22">
        <f>ROUND(B18/F9*F10,2)</f>
        <v>195.7</v>
      </c>
      <c r="E18" s="23">
        <f t="shared" si="2"/>
        <v>643</v>
      </c>
      <c r="F18" s="21" t="str">
        <f t="shared" si="0"/>
        <v>Ek Gösterge</v>
      </c>
      <c r="G18" s="24">
        <f t="shared" si="1"/>
        <v>223.64999999999998</v>
      </c>
      <c r="I18" s="26"/>
      <c r="J18" s="7"/>
      <c r="K18" s="8"/>
      <c r="L18" s="27"/>
      <c r="M18" s="9"/>
      <c r="N18" s="9"/>
      <c r="O18" s="9"/>
      <c r="P18" s="9"/>
    </row>
    <row r="19" spans="1:16" ht="15" customHeight="1" thickBot="1" x14ac:dyDescent="0.3">
      <c r="A19" s="19" t="s">
        <v>34</v>
      </c>
      <c r="B19" s="20">
        <v>274.83999999999997</v>
      </c>
      <c r="C19" s="21" t="str">
        <f t="shared" si="3"/>
        <v>Yan Ödeme</v>
      </c>
      <c r="D19" s="22">
        <f>ROUND(B19/F9*F10,2)</f>
        <v>62.06</v>
      </c>
      <c r="E19" s="23">
        <f t="shared" si="2"/>
        <v>203.91333333333333</v>
      </c>
      <c r="F19" s="21" t="str">
        <f t="shared" si="0"/>
        <v>Yan Ödeme</v>
      </c>
      <c r="G19" s="24">
        <f t="shared" si="1"/>
        <v>70.926666666666648</v>
      </c>
      <c r="I19" s="282" t="s">
        <v>35</v>
      </c>
      <c r="J19" s="283"/>
      <c r="K19" s="8"/>
      <c r="L19" s="27"/>
      <c r="M19" s="9"/>
      <c r="N19" s="9"/>
      <c r="O19" s="9"/>
      <c r="P19" s="9"/>
    </row>
    <row r="20" spans="1:16" ht="15" customHeight="1" x14ac:dyDescent="0.25">
      <c r="A20" s="19" t="s">
        <v>36</v>
      </c>
      <c r="B20" s="20">
        <v>0</v>
      </c>
      <c r="C20" s="21" t="str">
        <f t="shared" si="3"/>
        <v>İdari Görev Ödeneği</v>
      </c>
      <c r="D20" s="22">
        <f>ROUND(B20/F9*F10,2)</f>
        <v>0</v>
      </c>
      <c r="E20" s="23">
        <f t="shared" si="2"/>
        <v>0</v>
      </c>
      <c r="F20" s="21" t="str">
        <f t="shared" si="0"/>
        <v>İdari Görev Ödeneği</v>
      </c>
      <c r="G20" s="24">
        <f t="shared" si="1"/>
        <v>0</v>
      </c>
      <c r="I20" s="122">
        <v>70000</v>
      </c>
      <c r="J20" s="123">
        <v>0.15</v>
      </c>
      <c r="K20" s="8"/>
      <c r="L20" s="27"/>
      <c r="M20" s="9"/>
      <c r="N20" s="9"/>
      <c r="O20" s="9"/>
      <c r="P20" s="9"/>
    </row>
    <row r="21" spans="1:16" ht="15" customHeight="1" x14ac:dyDescent="0.25">
      <c r="A21" s="29" t="s">
        <v>37</v>
      </c>
      <c r="B21" s="30">
        <v>6914.58</v>
      </c>
      <c r="C21" s="31" t="str">
        <f t="shared" si="3"/>
        <v>Sabit Ek Ödeme</v>
      </c>
      <c r="D21" s="32">
        <f>ROUND(B21/F9*F10,2)</f>
        <v>1561.36</v>
      </c>
      <c r="E21" s="33">
        <f>((B21-D21)*2/3)+D21</f>
        <v>5130.1733333333332</v>
      </c>
      <c r="F21" s="31" t="str">
        <f t="shared" si="0"/>
        <v>Sabit Ek Ödeme</v>
      </c>
      <c r="G21" s="34">
        <f t="shared" si="1"/>
        <v>1784.4066666666668</v>
      </c>
      <c r="I21" s="28">
        <v>150000</v>
      </c>
      <c r="J21" s="35">
        <v>0.2</v>
      </c>
      <c r="K21" s="8"/>
      <c r="L21" s="27"/>
      <c r="M21" s="9"/>
      <c r="N21" s="9"/>
      <c r="O21" s="9"/>
      <c r="P21" s="9"/>
    </row>
    <row r="22" spans="1:16" ht="15" customHeight="1" x14ac:dyDescent="0.25">
      <c r="A22" s="19" t="s">
        <v>38</v>
      </c>
      <c r="B22" s="20">
        <v>0</v>
      </c>
      <c r="C22" s="21" t="str">
        <f t="shared" si="3"/>
        <v>Aile Yardımı</v>
      </c>
      <c r="D22" s="22">
        <f>B22</f>
        <v>0</v>
      </c>
      <c r="E22" s="23">
        <f>B22</f>
        <v>0</v>
      </c>
      <c r="F22" s="21" t="str">
        <f t="shared" si="0"/>
        <v>Aile Yardımı</v>
      </c>
      <c r="G22" s="24">
        <f t="shared" si="1"/>
        <v>0</v>
      </c>
      <c r="I22" s="28">
        <v>550000</v>
      </c>
      <c r="J22" s="35">
        <v>0.27</v>
      </c>
      <c r="K22" s="8"/>
      <c r="L22" s="27"/>
      <c r="M22" s="9"/>
      <c r="N22" s="9"/>
      <c r="O22" s="9"/>
      <c r="P22" s="9"/>
    </row>
    <row r="23" spans="1:16" ht="15" customHeight="1" x14ac:dyDescent="0.25">
      <c r="A23" s="19" t="s">
        <v>39</v>
      </c>
      <c r="B23" s="20">
        <v>0</v>
      </c>
      <c r="C23" s="21" t="str">
        <f t="shared" si="3"/>
        <v>Çocuk Yardımı</v>
      </c>
      <c r="D23" s="22">
        <f>B23</f>
        <v>0</v>
      </c>
      <c r="E23" s="23">
        <f>B23</f>
        <v>0</v>
      </c>
      <c r="F23" s="21" t="str">
        <f t="shared" si="0"/>
        <v>Çocuk Yardımı</v>
      </c>
      <c r="G23" s="24">
        <f t="shared" si="1"/>
        <v>0</v>
      </c>
      <c r="I23" s="28">
        <v>1900000</v>
      </c>
      <c r="J23" s="35">
        <v>0.35</v>
      </c>
      <c r="L23" s="27"/>
    </row>
    <row r="24" spans="1:16" ht="15" customHeight="1" thickBot="1" x14ac:dyDescent="0.3">
      <c r="A24" s="36" t="s">
        <v>40</v>
      </c>
      <c r="B24" s="37">
        <v>0</v>
      </c>
      <c r="C24" s="38" t="str">
        <f t="shared" si="3"/>
        <v>Ek Ödeme (375 KHK)</v>
      </c>
      <c r="D24" s="39">
        <f>ROUND(B24/F9*F10,2)</f>
        <v>0</v>
      </c>
      <c r="E24" s="40">
        <f>((B24-D24)*2/3)+D24</f>
        <v>0</v>
      </c>
      <c r="F24" s="38" t="str">
        <f t="shared" si="0"/>
        <v>Ek Ödeme (375 KHK)</v>
      </c>
      <c r="G24" s="41">
        <f t="shared" si="1"/>
        <v>0</v>
      </c>
      <c r="I24" s="42" t="s">
        <v>41</v>
      </c>
      <c r="J24" s="43">
        <v>0.4</v>
      </c>
      <c r="L24" s="27"/>
    </row>
    <row r="25" spans="1:16" ht="15" customHeight="1" x14ac:dyDescent="0.2">
      <c r="A25" s="19" t="s">
        <v>42</v>
      </c>
      <c r="B25" s="20">
        <v>4552.4799999999996</v>
      </c>
      <c r="C25" s="21" t="str">
        <f t="shared" si="3"/>
        <v>Özel Hizmet Tazminatı</v>
      </c>
      <c r="D25" s="22">
        <f>ROUND(B25/F9*F10,2)</f>
        <v>1027.98</v>
      </c>
      <c r="E25" s="23">
        <f t="shared" ref="E25:E33" si="4">((B25-D25)*2/3)+D25</f>
        <v>3377.6466666666665</v>
      </c>
      <c r="F25" s="21" t="str">
        <f t="shared" si="0"/>
        <v>Özel Hizmet Tazminatı</v>
      </c>
      <c r="G25" s="24">
        <f t="shared" si="1"/>
        <v>1174.833333333333</v>
      </c>
      <c r="L25" s="44"/>
    </row>
    <row r="26" spans="1:16" ht="15" customHeight="1" x14ac:dyDescent="0.2">
      <c r="A26" s="19" t="s">
        <v>43</v>
      </c>
      <c r="B26" s="20">
        <v>0</v>
      </c>
      <c r="C26" s="21" t="str">
        <f t="shared" si="3"/>
        <v>Ek Tazminat</v>
      </c>
      <c r="D26" s="22">
        <f>ROUND(B26/F9*F10,2)</f>
        <v>0</v>
      </c>
      <c r="E26" s="23">
        <f t="shared" si="4"/>
        <v>0</v>
      </c>
      <c r="F26" s="21" t="str">
        <f t="shared" si="0"/>
        <v>Ek Tazminat</v>
      </c>
      <c r="G26" s="24">
        <f t="shared" si="1"/>
        <v>0</v>
      </c>
      <c r="L26" s="27"/>
    </row>
    <row r="27" spans="1:16" ht="15" customHeight="1" x14ac:dyDescent="0.2">
      <c r="A27" s="19" t="s">
        <v>44</v>
      </c>
      <c r="B27" s="20">
        <v>0</v>
      </c>
      <c r="C27" s="21" t="str">
        <f t="shared" si="3"/>
        <v>Üniversite Ödeneği</v>
      </c>
      <c r="D27" s="22">
        <f>ROUND(B27/F9*F10,2)</f>
        <v>0</v>
      </c>
      <c r="E27" s="23">
        <f t="shared" si="4"/>
        <v>0</v>
      </c>
      <c r="F27" s="21" t="str">
        <f t="shared" si="0"/>
        <v>Üniversite Ödeneği</v>
      </c>
      <c r="G27" s="24">
        <f t="shared" si="1"/>
        <v>0</v>
      </c>
      <c r="L27" s="27"/>
    </row>
    <row r="28" spans="1:16" ht="15" customHeight="1" x14ac:dyDescent="0.2">
      <c r="A28" s="19" t="s">
        <v>45</v>
      </c>
      <c r="B28" s="20">
        <v>0</v>
      </c>
      <c r="C28" s="21" t="str">
        <f t="shared" si="3"/>
        <v>Y. Öğr. Tazminatı</v>
      </c>
      <c r="D28" s="22">
        <f>ROUND(B28/F9*F10,2)</f>
        <v>0</v>
      </c>
      <c r="E28" s="23">
        <f t="shared" si="4"/>
        <v>0</v>
      </c>
      <c r="F28" s="21" t="str">
        <f t="shared" si="0"/>
        <v>Y. Öğr. Tazminatı</v>
      </c>
      <c r="G28" s="24">
        <f t="shared" si="1"/>
        <v>0</v>
      </c>
      <c r="L28" s="27"/>
    </row>
    <row r="29" spans="1:16" ht="15" customHeight="1" x14ac:dyDescent="0.2">
      <c r="A29" s="19" t="s">
        <v>46</v>
      </c>
      <c r="B29" s="20">
        <v>0</v>
      </c>
      <c r="C29" s="21" t="str">
        <f t="shared" si="3"/>
        <v>Eğitim Ödeneği</v>
      </c>
      <c r="D29" s="22">
        <f>ROUND(B29/F9*F10,2)</f>
        <v>0</v>
      </c>
      <c r="E29" s="23">
        <f t="shared" si="4"/>
        <v>0</v>
      </c>
      <c r="F29" s="21" t="str">
        <f t="shared" si="0"/>
        <v>Eğitim Ödeneği</v>
      </c>
      <c r="G29" s="24">
        <f t="shared" si="1"/>
        <v>0</v>
      </c>
      <c r="L29" s="27"/>
    </row>
    <row r="30" spans="1:16" ht="15" customHeight="1" x14ac:dyDescent="0.2">
      <c r="A30" s="19" t="s">
        <v>47</v>
      </c>
      <c r="B30" s="20">
        <v>0</v>
      </c>
      <c r="C30" s="21" t="str">
        <f t="shared" si="3"/>
        <v>Yabancı Dil Tazminatı</v>
      </c>
      <c r="D30" s="22">
        <f>ROUND(B30/F9*F10,2)</f>
        <v>0</v>
      </c>
      <c r="E30" s="23">
        <f t="shared" si="4"/>
        <v>0</v>
      </c>
      <c r="F30" s="21" t="str">
        <f t="shared" si="0"/>
        <v>Yabancı Dil Tazminatı</v>
      </c>
      <c r="G30" s="24">
        <f t="shared" si="1"/>
        <v>0</v>
      </c>
      <c r="L30" s="27"/>
    </row>
    <row r="31" spans="1:16" ht="15" customHeight="1" x14ac:dyDescent="0.2">
      <c r="A31" s="19" t="s">
        <v>48</v>
      </c>
      <c r="B31" s="20">
        <v>0</v>
      </c>
      <c r="C31" s="21" t="str">
        <f t="shared" si="3"/>
        <v>Görev Tazminatı</v>
      </c>
      <c r="D31" s="22">
        <f>ROUND(B31/F9*F10,2)</f>
        <v>0</v>
      </c>
      <c r="E31" s="23">
        <f t="shared" si="4"/>
        <v>0</v>
      </c>
      <c r="F31" s="21" t="str">
        <f t="shared" si="0"/>
        <v>Görev Tazminatı</v>
      </c>
      <c r="G31" s="24">
        <f t="shared" si="1"/>
        <v>0</v>
      </c>
      <c r="L31" s="27"/>
    </row>
    <row r="32" spans="1:16" ht="15" customHeight="1" x14ac:dyDescent="0.2">
      <c r="A32" s="19" t="s">
        <v>49</v>
      </c>
      <c r="B32" s="20">
        <v>0</v>
      </c>
      <c r="C32" s="21" t="str">
        <f t="shared" si="3"/>
        <v>Makam Tazminatı (Prof.)</v>
      </c>
      <c r="D32" s="22">
        <f>ROUND(B32/F9*F10,2)</f>
        <v>0</v>
      </c>
      <c r="E32" s="23">
        <f t="shared" si="4"/>
        <v>0</v>
      </c>
      <c r="F32" s="21" t="str">
        <f t="shared" si="0"/>
        <v>Makam Tazminatı (Prof.)</v>
      </c>
      <c r="G32" s="24">
        <f t="shared" si="1"/>
        <v>0</v>
      </c>
      <c r="L32" s="27"/>
    </row>
    <row r="33" spans="1:12" ht="15" customHeight="1" x14ac:dyDescent="0.2">
      <c r="A33" s="19" t="s">
        <v>50</v>
      </c>
      <c r="B33" s="20">
        <v>0</v>
      </c>
      <c r="C33" s="21" t="str">
        <f t="shared" si="3"/>
        <v>Akademik Teşvik Ödeneği</v>
      </c>
      <c r="D33" s="22">
        <f>ROUND(B33/F9*F10,2)</f>
        <v>0</v>
      </c>
      <c r="E33" s="23">
        <f t="shared" si="4"/>
        <v>0</v>
      </c>
      <c r="F33" s="21" t="str">
        <f t="shared" si="0"/>
        <v>Akademik Teşvik Ödeneği</v>
      </c>
      <c r="G33" s="24">
        <f t="shared" si="1"/>
        <v>0</v>
      </c>
      <c r="L33" s="27"/>
    </row>
    <row r="34" spans="1:12" ht="17.100000000000001" customHeight="1" thickBot="1" x14ac:dyDescent="0.25">
      <c r="A34" s="19" t="s">
        <v>51</v>
      </c>
      <c r="B34" s="41">
        <v>382.35</v>
      </c>
      <c r="C34" s="21" t="str">
        <f t="shared" si="3"/>
        <v>Sendika Ödeneği</v>
      </c>
      <c r="D34" s="22">
        <f>B34</f>
        <v>382.35</v>
      </c>
      <c r="E34" s="23">
        <f>B34</f>
        <v>382.35</v>
      </c>
      <c r="F34" s="21" t="str">
        <f t="shared" si="0"/>
        <v>Sendika Ödeneği</v>
      </c>
      <c r="G34" s="24">
        <f>B34-E34</f>
        <v>0</v>
      </c>
      <c r="I34" s="45"/>
      <c r="J34" s="45"/>
      <c r="L34" s="27"/>
    </row>
    <row r="35" spans="1:12" ht="15" customHeight="1" thickBot="1" x14ac:dyDescent="0.25">
      <c r="A35" s="46" t="s">
        <v>52</v>
      </c>
      <c r="B35" s="47">
        <f>SUM(B15:B34)</f>
        <v>21408.609999999997</v>
      </c>
      <c r="C35" s="48" t="str">
        <f t="shared" si="3"/>
        <v>Toplam</v>
      </c>
      <c r="D35" s="49">
        <f>SUM(D15:D34)</f>
        <v>5130.2299999999996</v>
      </c>
      <c r="E35" s="50">
        <f>SUM(E15:E34)</f>
        <v>15982.483333333335</v>
      </c>
      <c r="F35" s="51" t="str">
        <f t="shared" si="0"/>
        <v>Toplam</v>
      </c>
      <c r="G35" s="47">
        <f>SUM(G15:G34)</f>
        <v>5426.126666666667</v>
      </c>
      <c r="L35" s="27"/>
    </row>
    <row r="36" spans="1:12" ht="15" customHeight="1" x14ac:dyDescent="0.2">
      <c r="A36" s="52" t="s">
        <v>53</v>
      </c>
      <c r="B36" s="37">
        <v>1522.05</v>
      </c>
      <c r="C36" s="53" t="str">
        <f>A36</f>
        <v>MYO Devlet Kes %11</v>
      </c>
      <c r="D36" s="54">
        <f>ROUND((B36/30*F10),2)</f>
        <v>355.15</v>
      </c>
      <c r="E36" s="23">
        <f>ROUND((B36/30*F12),2)+D36</f>
        <v>963.97</v>
      </c>
      <c r="F36" s="53" t="str">
        <f t="shared" si="0"/>
        <v>MYO Devlet Kes %11</v>
      </c>
      <c r="G36" s="55">
        <f>B36-E36</f>
        <v>558.07999999999993</v>
      </c>
    </row>
    <row r="37" spans="1:12" ht="17.100000000000001" customHeight="1" x14ac:dyDescent="0.2">
      <c r="A37" s="36" t="s">
        <v>54</v>
      </c>
      <c r="B37" s="37">
        <v>1037.76</v>
      </c>
      <c r="C37" s="56" t="str">
        <f>A37</f>
        <v>GSSP Devlet Kes % 7.5</v>
      </c>
      <c r="D37" s="57">
        <f>ROUND((B37/30*F10),2)</f>
        <v>242.14</v>
      </c>
      <c r="E37" s="23">
        <f>ROUND((B37/30*F12),2)+D37</f>
        <v>657.24</v>
      </c>
      <c r="F37" s="56" t="str">
        <f t="shared" si="0"/>
        <v>GSSP Devlet Kes % 7.5</v>
      </c>
      <c r="G37" s="41">
        <f>B37-E37</f>
        <v>380.52</v>
      </c>
      <c r="I37" s="45"/>
    </row>
    <row r="38" spans="1:12" ht="12" customHeight="1" thickBot="1" x14ac:dyDescent="0.25">
      <c r="A38" s="58" t="s">
        <v>55</v>
      </c>
      <c r="B38" s="59">
        <f>B35+B36+B37</f>
        <v>23968.419999999995</v>
      </c>
      <c r="C38" s="60" t="str">
        <f>A38</f>
        <v>Genel Toplam</v>
      </c>
      <c r="D38" s="61">
        <f>D35+D36+D37</f>
        <v>5727.5199999999995</v>
      </c>
      <c r="E38" s="62">
        <f>E35+E36+E37</f>
        <v>17603.693333333336</v>
      </c>
      <c r="F38" s="60" t="str">
        <f t="shared" si="0"/>
        <v>Genel Toplam</v>
      </c>
      <c r="G38" s="59">
        <f>G35+G36+G37</f>
        <v>6364.7266666666674</v>
      </c>
    </row>
    <row r="39" spans="1:12" ht="12" customHeight="1" x14ac:dyDescent="0.2">
      <c r="A39" s="256" t="s">
        <v>56</v>
      </c>
      <c r="B39" s="257"/>
      <c r="C39" s="258" t="s">
        <v>57</v>
      </c>
      <c r="D39" s="259"/>
      <c r="E39" s="260"/>
      <c r="F39" s="264" t="s">
        <v>27</v>
      </c>
      <c r="G39" s="265"/>
    </row>
    <row r="40" spans="1:12" ht="15" customHeight="1" thickBot="1" x14ac:dyDescent="0.25">
      <c r="A40" s="237"/>
      <c r="B40" s="238"/>
      <c r="C40" s="261"/>
      <c r="D40" s="262"/>
      <c r="E40" s="263"/>
      <c r="F40" s="264"/>
      <c r="G40" s="265"/>
      <c r="I40" s="45"/>
    </row>
    <row r="41" spans="1:12" ht="15" customHeight="1" x14ac:dyDescent="0.2">
      <c r="A41" s="63" t="s">
        <v>58</v>
      </c>
      <c r="B41" s="64">
        <f>IF(B44&lt;=I20-B43,B43*0.15,IF(B44&lt;I20,((I20-B44)*0.15+(B43-(I20-B44))*0.2),IF(B44&lt;=I21-B43,B43*0.2,IF(B44&lt;I21,(I21-B44)*0.2+(B43-(I21-B44))*0.27,IF(B44&lt;=I22-B43,B43*0.27,IF(B44&lt;I22,(I22-B44)*0.27+(B43-(I22-B44))*0.35,B43*0.35))))))</f>
        <v>2885.9159999999997</v>
      </c>
      <c r="C41" s="65" t="str">
        <f t="shared" ref="C41:C47" si="5">A41</f>
        <v>Gelir Vergisi (Hesaplanan)</v>
      </c>
      <c r="D41" s="66">
        <f>IF(D44&lt;=I20-D43,D43*0.15,IF(D44&lt;I20,((I20-D44)*0.15+(D43-(I20-D44))*0.2),IF(D44&lt;=I21-D43,D43*0.2,IF(D44&lt;I21,(I21-D44)*0.2+(D43-(I21-D44))*0.27,IF(D44&lt;=I22-D43,D43*0.27,IF(D44&lt;I22,(I22-D44)*0.27+(D43-(I22-D44))*0.35,D43*0.35))))))</f>
        <v>632.17200000000003</v>
      </c>
      <c r="E41" s="67">
        <f>IF(E44&lt;=I20-E43,E43*0.15,IF(E44&lt;I20,((I20-E44)*0.15+(E43-(I20-E44))*0.2),IF(E44&lt;=I21-E43,E43*0.2,IF(E44&lt;I21,(I21-E44)*0.2+(E43-(I21-E44))*0.27,IF(E44&lt;=I22-E43,E43*0.27,IF(E44&lt;I22,(I22-E44)*0.27+(E43-(I22-E44))*0.35,E43*0.35))))))</f>
        <v>2177.7153333333335</v>
      </c>
      <c r="F41" s="68" t="str">
        <f t="shared" ref="F41:F47" si="6">A41</f>
        <v>Gelir Vergisi (Hesaplanan)</v>
      </c>
      <c r="G41" s="69">
        <f t="shared" ref="G41:G46" si="7">B41-E41</f>
        <v>708.20066666666617</v>
      </c>
      <c r="I41" s="45"/>
    </row>
    <row r="42" spans="1:12" ht="15" customHeight="1" x14ac:dyDescent="0.2">
      <c r="A42" s="70" t="s">
        <v>59</v>
      </c>
      <c r="B42" s="71">
        <f>IF((B41-F8)&gt;0,B41-F8,0)</f>
        <v>1175.5659999999998</v>
      </c>
      <c r="C42" s="72" t="str">
        <f t="shared" si="5"/>
        <v>Gelir Vergisi (İst. Düşülen)</v>
      </c>
      <c r="D42" s="73">
        <f>IF((D41-F8)&gt;0,D41-F8,0)</f>
        <v>0</v>
      </c>
      <c r="E42" s="74">
        <f>IF((E41-F8)&gt;0,E41-F8,0)</f>
        <v>467.36533333333364</v>
      </c>
      <c r="F42" s="75" t="str">
        <f t="shared" si="6"/>
        <v>Gelir Vergisi (İst. Düşülen)</v>
      </c>
      <c r="G42" s="76">
        <f t="shared" si="7"/>
        <v>708.20066666666617</v>
      </c>
      <c r="I42" s="45"/>
    </row>
    <row r="43" spans="1:12" ht="15" customHeight="1" x14ac:dyDescent="0.2">
      <c r="A43" s="77" t="s">
        <v>60</v>
      </c>
      <c r="B43" s="64">
        <f>(B15+B16+B17+B18+B19+B20+B21)-(B52+B53+B54)</f>
        <v>14429.579999999998</v>
      </c>
      <c r="C43" s="78" t="str">
        <f t="shared" si="5"/>
        <v>Aylık Gelir Ver. Matrahı**</v>
      </c>
      <c r="D43" s="79">
        <f>(D15+D16+D17+D18+D19+D20+D21)-(D52+D53+D54)</f>
        <v>3160.8599999999997</v>
      </c>
      <c r="E43" s="80">
        <f>(E15+E16+E17+E18+E19+E20+E21)-(E52+E53+E54)</f>
        <v>10888.576666666668</v>
      </c>
      <c r="F43" s="81" t="str">
        <f t="shared" si="6"/>
        <v>Aylık Gelir Ver. Matrahı**</v>
      </c>
      <c r="G43" s="82">
        <f t="shared" si="7"/>
        <v>3541.0033333333304</v>
      </c>
      <c r="I43" s="45"/>
    </row>
    <row r="44" spans="1:12" ht="15" customHeight="1" x14ac:dyDescent="0.2">
      <c r="A44" s="77" t="s">
        <v>61</v>
      </c>
      <c r="B44" s="83">
        <v>100622.27</v>
      </c>
      <c r="C44" s="78" t="str">
        <f t="shared" si="5"/>
        <v>Küm. Gelir Ver. Matrahı</v>
      </c>
      <c r="D44" s="84">
        <f>B44-(B43-D43)</f>
        <v>89353.55</v>
      </c>
      <c r="E44" s="80">
        <f>B44-(B43-E43)</f>
        <v>97081.266666666677</v>
      </c>
      <c r="F44" s="81" t="str">
        <f t="shared" si="6"/>
        <v>Küm. Gelir Ver. Matrahı</v>
      </c>
      <c r="G44" s="82">
        <f t="shared" si="7"/>
        <v>3541.0033333333267</v>
      </c>
      <c r="I44" s="45"/>
    </row>
    <row r="45" spans="1:12" ht="15" customHeight="1" x14ac:dyDescent="0.2">
      <c r="A45" s="77" t="s">
        <v>62</v>
      </c>
      <c r="B45" s="83">
        <f>ROUND(((B35-B22-B23)*0.00759),2)</f>
        <v>162.49</v>
      </c>
      <c r="C45" s="78" t="str">
        <f t="shared" si="5"/>
        <v xml:space="preserve">Damga Vergisi (Hesaplanan) </v>
      </c>
      <c r="D45" s="84">
        <f>ROUND(((D35-D22-D23)*0.00759),2)</f>
        <v>38.94</v>
      </c>
      <c r="E45" s="80">
        <f>ROUND(((E35-E22-E23)*0.00759),2)</f>
        <v>121.31</v>
      </c>
      <c r="F45" s="81" t="str">
        <f t="shared" si="6"/>
        <v xml:space="preserve">Damga Vergisi (Hesaplanan) </v>
      </c>
      <c r="G45" s="82">
        <f t="shared" si="7"/>
        <v>41.180000000000007</v>
      </c>
      <c r="I45" s="45"/>
    </row>
    <row r="46" spans="1:12" ht="17.100000000000001" customHeight="1" thickBot="1" x14ac:dyDescent="0.25">
      <c r="A46" s="70" t="s">
        <v>63</v>
      </c>
      <c r="B46" s="85">
        <f>IF((B45-F7)&gt;0,B45-F7,0)</f>
        <v>60.670000000000016</v>
      </c>
      <c r="C46" s="72" t="str">
        <f t="shared" si="5"/>
        <v>Damga Vergisi (İst. Düşülen)</v>
      </c>
      <c r="D46" s="73">
        <f>IF((D45-F7)&gt;0,D45-F7,0)</f>
        <v>0</v>
      </c>
      <c r="E46" s="74">
        <f>IF((E45-F7)&gt;0,E45-F7,0)</f>
        <v>19.490000000000009</v>
      </c>
      <c r="F46" s="75" t="str">
        <f t="shared" si="6"/>
        <v>Damga Vergisi (İst. Düşülen)</v>
      </c>
      <c r="G46" s="76">
        <f t="shared" si="7"/>
        <v>41.180000000000007</v>
      </c>
      <c r="I46" s="45"/>
    </row>
    <row r="47" spans="1:12" ht="12" customHeight="1" thickBot="1" x14ac:dyDescent="0.25">
      <c r="A47" s="46" t="s">
        <v>64</v>
      </c>
      <c r="B47" s="47">
        <f>B42+B46</f>
        <v>1236.2359999999999</v>
      </c>
      <c r="C47" s="86" t="str">
        <f t="shared" si="5"/>
        <v>Vergiler Toplamı</v>
      </c>
      <c r="D47" s="49">
        <f>D42+D46</f>
        <v>0</v>
      </c>
      <c r="E47" s="87">
        <f>E42+E46</f>
        <v>486.85533333333365</v>
      </c>
      <c r="F47" s="51" t="str">
        <f t="shared" si="6"/>
        <v>Vergiler Toplamı</v>
      </c>
      <c r="G47" s="88">
        <f>G42+G46</f>
        <v>749.38066666666623</v>
      </c>
    </row>
    <row r="48" spans="1:12" ht="15" customHeight="1" thickBot="1" x14ac:dyDescent="0.25">
      <c r="A48" s="235" t="s">
        <v>65</v>
      </c>
      <c r="B48" s="236"/>
      <c r="C48" s="239" t="s">
        <v>66</v>
      </c>
      <c r="D48" s="240"/>
      <c r="E48" s="241"/>
      <c r="F48" s="242" t="s">
        <v>27</v>
      </c>
      <c r="G48" s="243"/>
    </row>
    <row r="49" spans="1:9" ht="32.25" customHeight="1" thickBot="1" x14ac:dyDescent="0.25">
      <c r="A49" s="237"/>
      <c r="B49" s="238"/>
      <c r="C49" s="89"/>
      <c r="D49" s="11" t="s">
        <v>28</v>
      </c>
      <c r="E49" s="12" t="s">
        <v>29</v>
      </c>
      <c r="F49" s="244"/>
      <c r="G49" s="245"/>
      <c r="I49" s="45"/>
    </row>
    <row r="50" spans="1:9" ht="15" customHeight="1" x14ac:dyDescent="0.2">
      <c r="A50" s="90" t="str">
        <f>A36</f>
        <v>MYO Devlet Kes %11</v>
      </c>
      <c r="B50" s="41">
        <f>B36</f>
        <v>1522.05</v>
      </c>
      <c r="C50" s="56" t="str">
        <f>A50</f>
        <v>MYO Devlet Kes %11</v>
      </c>
      <c r="D50" s="91">
        <f>ROUND((B50/30*F10),2)</f>
        <v>355.15</v>
      </c>
      <c r="E50" s="23">
        <f>ROUND((B50/30*F12),2)+D50</f>
        <v>963.97</v>
      </c>
      <c r="F50" s="92" t="str">
        <f t="shared" ref="F50:F58" si="8">A50</f>
        <v>MYO Devlet Kes %11</v>
      </c>
      <c r="G50" s="55">
        <f>B50-E50</f>
        <v>558.07999999999993</v>
      </c>
      <c r="I50" s="45"/>
    </row>
    <row r="51" spans="1:9" ht="15" customHeight="1" x14ac:dyDescent="0.2">
      <c r="A51" s="90" t="str">
        <f>A37</f>
        <v>GSSP Devlet Kes % 7.5</v>
      </c>
      <c r="B51" s="41">
        <f>B37</f>
        <v>1037.76</v>
      </c>
      <c r="C51" s="56" t="str">
        <f>A51</f>
        <v>GSSP Devlet Kes % 7.5</v>
      </c>
      <c r="D51" s="39">
        <f>ROUND((B51/30*F10),2)</f>
        <v>242.14</v>
      </c>
      <c r="E51" s="23">
        <f>ROUND((B51/30*F12),2)+D51</f>
        <v>657.24</v>
      </c>
      <c r="F51" s="38" t="str">
        <f t="shared" si="8"/>
        <v>GSSP Devlet Kes % 7.5</v>
      </c>
      <c r="G51" s="41">
        <f t="shared" ref="G51:G56" si="9">B51-E51</f>
        <v>380.52</v>
      </c>
      <c r="I51" s="45"/>
    </row>
    <row r="52" spans="1:9" ht="15" customHeight="1" x14ac:dyDescent="0.2">
      <c r="A52" s="90" t="s">
        <v>67</v>
      </c>
      <c r="B52" s="93">
        <v>1245.32</v>
      </c>
      <c r="C52" s="56" t="str">
        <f t="shared" ref="C52:C58" si="10">A52</f>
        <v>MYO Şahıs Kes % 9</v>
      </c>
      <c r="D52" s="39">
        <f>ROUND((B52/30*F10),2)</f>
        <v>290.57</v>
      </c>
      <c r="E52" s="23">
        <f>ROUND((B52/30*F12),2)+D52</f>
        <v>788.7</v>
      </c>
      <c r="F52" s="38" t="str">
        <f t="shared" si="8"/>
        <v>MYO Şahıs Kes % 9</v>
      </c>
      <c r="G52" s="41">
        <f t="shared" si="9"/>
        <v>456.61999999999989</v>
      </c>
      <c r="I52" s="45"/>
    </row>
    <row r="53" spans="1:9" ht="15" customHeight="1" x14ac:dyDescent="0.2">
      <c r="A53" s="90" t="s">
        <v>68</v>
      </c>
      <c r="B53" s="93">
        <v>691.84</v>
      </c>
      <c r="C53" s="56" t="str">
        <f t="shared" si="10"/>
        <v>GSSP Şahıs Kes % 5</v>
      </c>
      <c r="D53" s="39">
        <f>ROUND((B53/30*F10),2)</f>
        <v>161.43</v>
      </c>
      <c r="E53" s="23">
        <f>ROUND((B53/30*F12),2)+D53</f>
        <v>438.17</v>
      </c>
      <c r="F53" s="38" t="str">
        <f t="shared" si="8"/>
        <v>GSSP Şahıs Kes % 5</v>
      </c>
      <c r="G53" s="41">
        <f t="shared" si="9"/>
        <v>253.67000000000002</v>
      </c>
      <c r="I53" s="45"/>
    </row>
    <row r="54" spans="1:9" ht="15" customHeight="1" x14ac:dyDescent="0.2">
      <c r="A54" s="90" t="s">
        <v>69</v>
      </c>
      <c r="B54" s="94">
        <v>107.04</v>
      </c>
      <c r="C54" s="56" t="str">
        <f t="shared" si="10"/>
        <v>Sendika Kes</v>
      </c>
      <c r="D54" s="39">
        <f>B54</f>
        <v>107.04</v>
      </c>
      <c r="E54" s="40">
        <f>B54</f>
        <v>107.04</v>
      </c>
      <c r="F54" s="38" t="str">
        <f t="shared" si="8"/>
        <v>Sendika Kes</v>
      </c>
      <c r="G54" s="41">
        <f t="shared" si="9"/>
        <v>0</v>
      </c>
      <c r="I54" s="45"/>
    </row>
    <row r="55" spans="1:9" ht="15" customHeight="1" x14ac:dyDescent="0.2">
      <c r="A55" s="90" t="s">
        <v>70</v>
      </c>
      <c r="B55" s="94">
        <v>0</v>
      </c>
      <c r="C55" s="56" t="str">
        <f t="shared" si="10"/>
        <v>Bireysel Emeklilik</v>
      </c>
      <c r="D55" s="39">
        <f>B55</f>
        <v>0</v>
      </c>
      <c r="E55" s="40">
        <f>B55</f>
        <v>0</v>
      </c>
      <c r="F55" s="38" t="str">
        <f t="shared" si="8"/>
        <v>Bireysel Emeklilik</v>
      </c>
      <c r="G55" s="41">
        <f t="shared" si="9"/>
        <v>0</v>
      </c>
      <c r="I55" s="45"/>
    </row>
    <row r="56" spans="1:9" ht="17.100000000000001" customHeight="1" thickBot="1" x14ac:dyDescent="0.25">
      <c r="A56" s="90" t="s">
        <v>71</v>
      </c>
      <c r="B56" s="94">
        <v>0</v>
      </c>
      <c r="C56" s="56" t="str">
        <f t="shared" si="10"/>
        <v>İcra</v>
      </c>
      <c r="D56" s="39">
        <f>B56</f>
        <v>0</v>
      </c>
      <c r="E56" s="40">
        <f>B56</f>
        <v>0</v>
      </c>
      <c r="F56" s="38" t="str">
        <f t="shared" si="8"/>
        <v>İcra</v>
      </c>
      <c r="G56" s="41">
        <f t="shared" si="9"/>
        <v>0</v>
      </c>
      <c r="I56" s="45"/>
    </row>
    <row r="57" spans="1:9" ht="17.100000000000001" customHeight="1" thickBot="1" x14ac:dyDescent="0.25">
      <c r="A57" s="46" t="s">
        <v>52</v>
      </c>
      <c r="B57" s="47">
        <f>SUM(B50:B56)</f>
        <v>4604.01</v>
      </c>
      <c r="C57" s="95" t="str">
        <f t="shared" si="10"/>
        <v>Toplam</v>
      </c>
      <c r="D57" s="96">
        <f>SUM(D50:D56)</f>
        <v>1156.33</v>
      </c>
      <c r="E57" s="97">
        <f>SUM(E50:E56)</f>
        <v>2955.12</v>
      </c>
      <c r="F57" s="51" t="str">
        <f t="shared" si="8"/>
        <v>Toplam</v>
      </c>
      <c r="G57" s="47">
        <f>SUM(G50:G56)</f>
        <v>1648.8899999999999</v>
      </c>
      <c r="I57" s="45"/>
    </row>
    <row r="58" spans="1:9" ht="17.100000000000001" customHeight="1" thickBot="1" x14ac:dyDescent="0.25">
      <c r="A58" s="98" t="s">
        <v>72</v>
      </c>
      <c r="B58" s="34">
        <f>B47+B57</f>
        <v>5840.2460000000001</v>
      </c>
      <c r="C58" s="99" t="str">
        <f t="shared" si="10"/>
        <v>Genel Kesinti Toplamı</v>
      </c>
      <c r="D58" s="100">
        <f>D47+D57</f>
        <v>1156.33</v>
      </c>
      <c r="E58" s="101">
        <f>E47+E57</f>
        <v>3441.9753333333338</v>
      </c>
      <c r="F58" s="44" t="str">
        <f t="shared" si="8"/>
        <v>Genel Kesinti Toplamı</v>
      </c>
      <c r="G58" s="102">
        <f>G47+G57</f>
        <v>2398.2706666666663</v>
      </c>
      <c r="I58" s="45"/>
    </row>
    <row r="59" spans="1:9" ht="15" customHeight="1" thickBot="1" x14ac:dyDescent="0.25">
      <c r="A59" s="103" t="s">
        <v>73</v>
      </c>
      <c r="B59" s="104">
        <f>B38-B58</f>
        <v>18128.173999999995</v>
      </c>
      <c r="C59" s="105" t="s">
        <v>74</v>
      </c>
      <c r="D59" s="106">
        <f>D38-D58</f>
        <v>4571.1899999999996</v>
      </c>
      <c r="E59" s="107">
        <f>E38-E58</f>
        <v>14161.718000000003</v>
      </c>
      <c r="F59" s="108" t="s">
        <v>75</v>
      </c>
      <c r="G59" s="109">
        <f>G38-G58</f>
        <v>3966.456000000001</v>
      </c>
    </row>
    <row r="60" spans="1:9" ht="15" customHeight="1" x14ac:dyDescent="0.2">
      <c r="A60" s="110"/>
      <c r="B60" s="111"/>
      <c r="C60" s="27"/>
      <c r="D60" s="112"/>
      <c r="E60" s="112"/>
      <c r="F60" s="27"/>
      <c r="G60" s="113"/>
      <c r="I60" s="45"/>
    </row>
    <row r="61" spans="1:9" ht="15" customHeight="1" x14ac:dyDescent="0.2">
      <c r="A61" s="114"/>
      <c r="B61" s="111"/>
      <c r="C61" s="115"/>
      <c r="D61" s="116"/>
      <c r="E61" s="116"/>
      <c r="F61" s="115"/>
      <c r="G61" s="111"/>
    </row>
    <row r="62" spans="1:9" ht="15" customHeight="1" x14ac:dyDescent="0.2">
      <c r="A62" s="246" t="s">
        <v>76</v>
      </c>
      <c r="B62" s="246"/>
      <c r="C62" s="247" t="s">
        <v>91</v>
      </c>
      <c r="D62" s="247"/>
      <c r="E62" s="117"/>
      <c r="F62" s="247" t="s">
        <v>77</v>
      </c>
      <c r="G62" s="247"/>
      <c r="I62" s="118"/>
    </row>
    <row r="63" spans="1:9" ht="15" customHeight="1" x14ac:dyDescent="0.2">
      <c r="A63" s="232"/>
      <c r="B63" s="232"/>
      <c r="C63" s="233"/>
      <c r="D63" s="233"/>
      <c r="F63" s="234"/>
      <c r="G63" s="234"/>
    </row>
    <row r="64" spans="1:9" ht="17.100000000000001" customHeight="1" x14ac:dyDescent="0.2">
      <c r="A64" s="231">
        <v>9</v>
      </c>
      <c r="B64" s="231"/>
      <c r="C64" s="231">
        <v>11</v>
      </c>
      <c r="D64" s="231"/>
      <c r="E64" s="118"/>
      <c r="F64" s="231">
        <v>13</v>
      </c>
      <c r="G64" s="231"/>
    </row>
    <row r="65" spans="1:7" ht="17.100000000000001" customHeight="1" x14ac:dyDescent="0.2">
      <c r="A65" s="231">
        <v>10</v>
      </c>
      <c r="B65" s="231"/>
      <c r="C65" s="231">
        <v>12</v>
      </c>
      <c r="D65" s="231"/>
      <c r="E65" s="118"/>
      <c r="F65" s="231">
        <v>14</v>
      </c>
      <c r="G65" s="231"/>
    </row>
    <row r="66" spans="1:7" ht="17.100000000000001" customHeight="1" x14ac:dyDescent="0.2">
      <c r="A66" s="120"/>
      <c r="C66" s="121"/>
      <c r="D66" s="121"/>
      <c r="E66" s="121"/>
      <c r="G66" s="121"/>
    </row>
  </sheetData>
  <sheetProtection insertColumns="0" insertRows="0"/>
  <protectedRanges>
    <protectedRange sqref="F11:F12" name="Aralık1"/>
  </protectedRanges>
  <mergeCells count="58">
    <mergeCell ref="I13:N13"/>
    <mergeCell ref="B11:C11"/>
    <mergeCell ref="B12:C12"/>
    <mergeCell ref="D12:E12"/>
    <mergeCell ref="F12:G12"/>
    <mergeCell ref="I12:N12"/>
    <mergeCell ref="B4:C4"/>
    <mergeCell ref="D4:E4"/>
    <mergeCell ref="F4:G4"/>
    <mergeCell ref="I19:J19"/>
    <mergeCell ref="A1:G1"/>
    <mergeCell ref="A2:G2"/>
    <mergeCell ref="B3:C3"/>
    <mergeCell ref="D3:E3"/>
    <mergeCell ref="F3:G3"/>
    <mergeCell ref="B5:C5"/>
    <mergeCell ref="D5:E5"/>
    <mergeCell ref="F5:G5"/>
    <mergeCell ref="B6:C6"/>
    <mergeCell ref="D6:E6"/>
    <mergeCell ref="F6:G6"/>
    <mergeCell ref="I9:P10"/>
    <mergeCell ref="D10:E10"/>
    <mergeCell ref="F10:G10"/>
    <mergeCell ref="B7:C7"/>
    <mergeCell ref="D7:E7"/>
    <mergeCell ref="F7:G7"/>
    <mergeCell ref="I7:P7"/>
    <mergeCell ref="B8:C8"/>
    <mergeCell ref="D8:E8"/>
    <mergeCell ref="F8:G8"/>
    <mergeCell ref="A39:B40"/>
    <mergeCell ref="C39:E40"/>
    <mergeCell ref="F39:G40"/>
    <mergeCell ref="B9:C9"/>
    <mergeCell ref="D9:E9"/>
    <mergeCell ref="F9:G9"/>
    <mergeCell ref="D11:E11"/>
    <mergeCell ref="F11:G11"/>
    <mergeCell ref="A13:B14"/>
    <mergeCell ref="C13:E13"/>
    <mergeCell ref="F13:G14"/>
    <mergeCell ref="B10:C10"/>
    <mergeCell ref="A48:B49"/>
    <mergeCell ref="C48:E48"/>
    <mergeCell ref="F48:G49"/>
    <mergeCell ref="A62:B62"/>
    <mergeCell ref="C62:D62"/>
    <mergeCell ref="F62:G62"/>
    <mergeCell ref="A65:B65"/>
    <mergeCell ref="C65:D65"/>
    <mergeCell ref="F65:G65"/>
    <mergeCell ref="A63:B63"/>
    <mergeCell ref="C63:D63"/>
    <mergeCell ref="F63:G63"/>
    <mergeCell ref="A64:B64"/>
    <mergeCell ref="C64:D64"/>
    <mergeCell ref="F64:G64"/>
  </mergeCells>
  <pageMargins left="0.7" right="0.7" top="0.75" bottom="0.75" header="0.3" footer="0.3878125"/>
  <pageSetup paperSize="9" scale="71" orientation="portrait" r:id="rId1"/>
  <headerFooter alignWithMargins="0">
    <oddFooter>&amp;Cv.2, 23.08.2023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BORÇ FİŞİ OLURU</vt:lpstr>
      <vt:lpstr>5510- Grv. Uzk. Kıst</vt:lpstr>
      <vt:lpstr>'5510- Grv. Uzk. Kıst'!Yazdırma_Alanı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STRATEJİ20</dc:creator>
  <cp:lastModifiedBy>STRATEJİ20</cp:lastModifiedBy>
  <dcterms:created xsi:type="dcterms:W3CDTF">2023-08-15T13:13:29Z</dcterms:created>
  <dcterms:modified xsi:type="dcterms:W3CDTF">2023-08-23T11:29:15Z</dcterms:modified>
</cp:coreProperties>
</file>